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612" windowWidth="22716" windowHeight="8940"/>
  </bookViews>
  <sheets>
    <sheet name="Rekapitulácia stavby" sheetId="1" r:id="rId1"/>
    <sheet name="01 - Zateplenie obvodovéh..." sheetId="2" r:id="rId2"/>
    <sheet name="02 - Zateplenie strešného..." sheetId="3" r:id="rId3"/>
    <sheet name="03 - Výmena výplní otvoro..." sheetId="4" r:id="rId4"/>
    <sheet name="11 - Zateplenie obvodovéh..." sheetId="5" r:id="rId5"/>
    <sheet name="12 - Zateplenie strešného..." sheetId="6" r:id="rId6"/>
    <sheet name="13 - Výmena výplní otvoro..." sheetId="7" r:id="rId7"/>
    <sheet name="14 - Ochrana pred bleskom" sheetId="8" r:id="rId8"/>
  </sheets>
  <definedNames>
    <definedName name="_xlnm._FilterDatabase" localSheetId="1" hidden="1">'01 - Zateplenie obvodovéh...'!$C$129:$K$180</definedName>
    <definedName name="_xlnm._FilterDatabase" localSheetId="2" hidden="1">'02 - Zateplenie strešného...'!$C$126:$K$162</definedName>
    <definedName name="_xlnm._FilterDatabase" localSheetId="3" hidden="1">'03 - Výmena výplní otvoro...'!$C$127:$K$169</definedName>
    <definedName name="_xlnm._FilterDatabase" localSheetId="4" hidden="1">'11 - Zateplenie obvodovéh...'!$C$125:$K$150</definedName>
    <definedName name="_xlnm._FilterDatabase" localSheetId="5" hidden="1">'12 - Zateplenie strešného...'!$C$122:$K$135</definedName>
    <definedName name="_xlnm._FilterDatabase" localSheetId="6" hidden="1">'13 - Výmena výplní otvoro...'!$C$122:$K$131</definedName>
    <definedName name="_xlnm._FilterDatabase" localSheetId="7" hidden="1">'14 - Ochrana pred bleskom'!$C$121:$K$156</definedName>
    <definedName name="_xlnm.Print_Titles" localSheetId="1">'01 - Zateplenie obvodovéh...'!$129:$129</definedName>
    <definedName name="_xlnm.Print_Titles" localSheetId="2">'02 - Zateplenie strešného...'!$126:$126</definedName>
    <definedName name="_xlnm.Print_Titles" localSheetId="3">'03 - Výmena výplní otvoro...'!$127:$127</definedName>
    <definedName name="_xlnm.Print_Titles" localSheetId="4">'11 - Zateplenie obvodovéh...'!$125:$125</definedName>
    <definedName name="_xlnm.Print_Titles" localSheetId="5">'12 - Zateplenie strešného...'!$122:$122</definedName>
    <definedName name="_xlnm.Print_Titles" localSheetId="6">'13 - Výmena výplní otvoro...'!$122:$122</definedName>
    <definedName name="_xlnm.Print_Titles" localSheetId="7">'14 - Ochrana pred bleskom'!$121:$121</definedName>
    <definedName name="_xlnm.Print_Titles" localSheetId="0">'Rekapitulácia stavby'!$92:$92</definedName>
    <definedName name="_xlnm.Print_Area" localSheetId="1">'01 - Zateplenie obvodovéh...'!$C$4:$J$76,'01 - Zateplenie obvodovéh...'!$C$82:$J$109,'01 - Zateplenie obvodovéh...'!$C$115:$K$180</definedName>
    <definedName name="_xlnm.Print_Area" localSheetId="2">'02 - Zateplenie strešného...'!$C$4:$J$76,'02 - Zateplenie strešného...'!$C$82:$J$106,'02 - Zateplenie strešného...'!$C$112:$K$162</definedName>
    <definedName name="_xlnm.Print_Area" localSheetId="3">'03 - Výmena výplní otvoro...'!$C$4:$J$76,'03 - Výmena výplní otvoro...'!$C$82:$J$107,'03 - Výmena výplní otvoro...'!$C$113:$K$169</definedName>
    <definedName name="_xlnm.Print_Area" localSheetId="4">'11 - Zateplenie obvodovéh...'!$C$4:$J$76,'11 - Zateplenie obvodovéh...'!$C$82:$J$105,'11 - Zateplenie obvodovéh...'!$C$111:$K$150</definedName>
    <definedName name="_xlnm.Print_Area" localSheetId="5">'12 - Zateplenie strešného...'!$C$4:$J$76,'12 - Zateplenie strešného...'!$C$82:$J$102,'12 - Zateplenie strešného...'!$C$108:$K$135</definedName>
    <definedName name="_xlnm.Print_Area" localSheetId="6">'13 - Výmena výplní otvoro...'!$C$4:$J$76,'13 - Výmena výplní otvoro...'!$C$82:$J$102,'13 - Výmena výplní otvoro...'!$C$108:$K$131</definedName>
    <definedName name="_xlnm.Print_Area" localSheetId="7">'14 - Ochrana pred bleskom'!$C$4:$J$76,'14 - Ochrana pred bleskom'!$C$82:$J$101,'14 - Ochrana pred bleskom'!$C$107:$K$156</definedName>
    <definedName name="_xlnm.Print_Area" localSheetId="0">'Rekapitulácia stavby'!$D$4:$AO$76,'Rekapitulácia stavby'!$C$82:$AQ$104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3" i="1" s="1"/>
  <c r="J37" i="8"/>
  <c r="AX103" i="1" s="1"/>
  <c r="BI156" i="8"/>
  <c r="BH156" i="8"/>
  <c r="BG156" i="8"/>
  <c r="BE156" i="8"/>
  <c r="T156" i="8"/>
  <c r="T155" i="8" s="1"/>
  <c r="R156" i="8"/>
  <c r="R155" i="8" s="1"/>
  <c r="P156" i="8"/>
  <c r="P155" i="8"/>
  <c r="BK156" i="8"/>
  <c r="BK155" i="8" s="1"/>
  <c r="BF156" i="8"/>
  <c r="BI154" i="8"/>
  <c r="BH154" i="8"/>
  <c r="BG154" i="8"/>
  <c r="BE154" i="8"/>
  <c r="T154" i="8"/>
  <c r="R154" i="8"/>
  <c r="P154" i="8"/>
  <c r="BK154" i="8"/>
  <c r="BF154" i="8"/>
  <c r="BI153" i="8"/>
  <c r="BH153" i="8"/>
  <c r="BG153" i="8"/>
  <c r="BE153" i="8"/>
  <c r="T153" i="8"/>
  <c r="R153" i="8"/>
  <c r="P153" i="8"/>
  <c r="BK153" i="8"/>
  <c r="BF153" i="8"/>
  <c r="BI152" i="8"/>
  <c r="BH152" i="8"/>
  <c r="BG152" i="8"/>
  <c r="BE152" i="8"/>
  <c r="T152" i="8"/>
  <c r="R152" i="8"/>
  <c r="P152" i="8"/>
  <c r="BK152" i="8"/>
  <c r="BF152" i="8"/>
  <c r="BI151" i="8"/>
  <c r="BH151" i="8"/>
  <c r="BG151" i="8"/>
  <c r="BE151" i="8"/>
  <c r="T151" i="8"/>
  <c r="R151" i="8"/>
  <c r="P151" i="8"/>
  <c r="BK151" i="8"/>
  <c r="BF151" i="8"/>
  <c r="BI150" i="8"/>
  <c r="BH150" i="8"/>
  <c r="BG150" i="8"/>
  <c r="BE150" i="8"/>
  <c r="T150" i="8"/>
  <c r="R150" i="8"/>
  <c r="P150" i="8"/>
  <c r="BK150" i="8"/>
  <c r="BF150" i="8"/>
  <c r="BI149" i="8"/>
  <c r="BH149" i="8"/>
  <c r="BG149" i="8"/>
  <c r="BE149" i="8"/>
  <c r="T149" i="8"/>
  <c r="R149" i="8"/>
  <c r="P149" i="8"/>
  <c r="BK149" i="8"/>
  <c r="BF149" i="8"/>
  <c r="BI148" i="8"/>
  <c r="BH148" i="8"/>
  <c r="BG148" i="8"/>
  <c r="BE148" i="8"/>
  <c r="T148" i="8"/>
  <c r="R148" i="8"/>
  <c r="P148" i="8"/>
  <c r="BK148" i="8"/>
  <c r="BF148" i="8"/>
  <c r="BI147" i="8"/>
  <c r="BH147" i="8"/>
  <c r="BG147" i="8"/>
  <c r="BE147" i="8"/>
  <c r="T147" i="8"/>
  <c r="R147" i="8"/>
  <c r="P147" i="8"/>
  <c r="BK147" i="8"/>
  <c r="BF147" i="8"/>
  <c r="BI146" i="8"/>
  <c r="BH146" i="8"/>
  <c r="BG146" i="8"/>
  <c r="BE146" i="8"/>
  <c r="T146" i="8"/>
  <c r="R146" i="8"/>
  <c r="P146" i="8"/>
  <c r="BK146" i="8"/>
  <c r="BF146" i="8"/>
  <c r="BI145" i="8"/>
  <c r="BH145" i="8"/>
  <c r="BG145" i="8"/>
  <c r="BE145" i="8"/>
  <c r="T145" i="8"/>
  <c r="R145" i="8"/>
  <c r="P145" i="8"/>
  <c r="BK145" i="8"/>
  <c r="BF145" i="8"/>
  <c r="BI144" i="8"/>
  <c r="BH144" i="8"/>
  <c r="BG144" i="8"/>
  <c r="BE144" i="8"/>
  <c r="T144" i="8"/>
  <c r="R144" i="8"/>
  <c r="P144" i="8"/>
  <c r="BK144" i="8"/>
  <c r="BF144" i="8"/>
  <c r="BI143" i="8"/>
  <c r="BH143" i="8"/>
  <c r="BG143" i="8"/>
  <c r="BE143" i="8"/>
  <c r="T143" i="8"/>
  <c r="R143" i="8"/>
  <c r="P143" i="8"/>
  <c r="BK143" i="8"/>
  <c r="BF143" i="8"/>
  <c r="BI142" i="8"/>
  <c r="BH142" i="8"/>
  <c r="BG142" i="8"/>
  <c r="BE142" i="8"/>
  <c r="T142" i="8"/>
  <c r="R142" i="8"/>
  <c r="P142" i="8"/>
  <c r="BK142" i="8"/>
  <c r="BF142" i="8"/>
  <c r="BI141" i="8"/>
  <c r="BH141" i="8"/>
  <c r="BG141" i="8"/>
  <c r="BE141" i="8"/>
  <c r="T141" i="8"/>
  <c r="R141" i="8"/>
  <c r="P141" i="8"/>
  <c r="BK141" i="8"/>
  <c r="BF141" i="8"/>
  <c r="BI140" i="8"/>
  <c r="BH140" i="8"/>
  <c r="BG140" i="8"/>
  <c r="BE140" i="8"/>
  <c r="T140" i="8"/>
  <c r="R140" i="8"/>
  <c r="P140" i="8"/>
  <c r="BK140" i="8"/>
  <c r="BF140" i="8"/>
  <c r="BI139" i="8"/>
  <c r="BH139" i="8"/>
  <c r="BG139" i="8"/>
  <c r="BE139" i="8"/>
  <c r="T139" i="8"/>
  <c r="R139" i="8"/>
  <c r="P139" i="8"/>
  <c r="BK139" i="8"/>
  <c r="BF139" i="8"/>
  <c r="BI138" i="8"/>
  <c r="BH138" i="8"/>
  <c r="BG138" i="8"/>
  <c r="BE138" i="8"/>
  <c r="T138" i="8"/>
  <c r="R138" i="8"/>
  <c r="P138" i="8"/>
  <c r="BK138" i="8"/>
  <c r="BF138" i="8"/>
  <c r="BI137" i="8"/>
  <c r="BH137" i="8"/>
  <c r="BG137" i="8"/>
  <c r="BE137" i="8"/>
  <c r="T137" i="8"/>
  <c r="R137" i="8"/>
  <c r="P137" i="8"/>
  <c r="BK137" i="8"/>
  <c r="BF137" i="8"/>
  <c r="BI136" i="8"/>
  <c r="BH136" i="8"/>
  <c r="BG136" i="8"/>
  <c r="BE136" i="8"/>
  <c r="T136" i="8"/>
  <c r="R136" i="8"/>
  <c r="P136" i="8"/>
  <c r="BK136" i="8"/>
  <c r="BF136" i="8"/>
  <c r="BI135" i="8"/>
  <c r="BH135" i="8"/>
  <c r="BG135" i="8"/>
  <c r="BE135" i="8"/>
  <c r="T135" i="8"/>
  <c r="R135" i="8"/>
  <c r="P135" i="8"/>
  <c r="BK135" i="8"/>
  <c r="BF135" i="8"/>
  <c r="BI134" i="8"/>
  <c r="BH134" i="8"/>
  <c r="BG134" i="8"/>
  <c r="BE134" i="8"/>
  <c r="T134" i="8"/>
  <c r="R134" i="8"/>
  <c r="P134" i="8"/>
  <c r="BK134" i="8"/>
  <c r="BF134" i="8"/>
  <c r="BI133" i="8"/>
  <c r="BH133" i="8"/>
  <c r="BG133" i="8"/>
  <c r="BE133" i="8"/>
  <c r="T133" i="8"/>
  <c r="R133" i="8"/>
  <c r="P133" i="8"/>
  <c r="BK133" i="8"/>
  <c r="BF133" i="8"/>
  <c r="BI132" i="8"/>
  <c r="BH132" i="8"/>
  <c r="BG132" i="8"/>
  <c r="BE132" i="8"/>
  <c r="T132" i="8"/>
  <c r="R132" i="8"/>
  <c r="P132" i="8"/>
  <c r="BK132" i="8"/>
  <c r="BF132" i="8"/>
  <c r="BI131" i="8"/>
  <c r="BH131" i="8"/>
  <c r="BG131" i="8"/>
  <c r="BE131" i="8"/>
  <c r="T131" i="8"/>
  <c r="R131" i="8"/>
  <c r="P131" i="8"/>
  <c r="BK131" i="8"/>
  <c r="BF131" i="8"/>
  <c r="BI130" i="8"/>
  <c r="BH130" i="8"/>
  <c r="BG130" i="8"/>
  <c r="BE130" i="8"/>
  <c r="T130" i="8"/>
  <c r="R130" i="8"/>
  <c r="P130" i="8"/>
  <c r="BK130" i="8"/>
  <c r="BF130" i="8"/>
  <c r="BI129" i="8"/>
  <c r="BH129" i="8"/>
  <c r="BG129" i="8"/>
  <c r="BE129" i="8"/>
  <c r="T129" i="8"/>
  <c r="R129" i="8"/>
  <c r="P129" i="8"/>
  <c r="BK129" i="8"/>
  <c r="BF129" i="8"/>
  <c r="BI128" i="8"/>
  <c r="BH128" i="8"/>
  <c r="BG128" i="8"/>
  <c r="BE128" i="8"/>
  <c r="T128" i="8"/>
  <c r="R128" i="8"/>
  <c r="P128" i="8"/>
  <c r="BK128" i="8"/>
  <c r="BF128" i="8"/>
  <c r="BI127" i="8"/>
  <c r="BH127" i="8"/>
  <c r="BG127" i="8"/>
  <c r="BE127" i="8"/>
  <c r="T127" i="8"/>
  <c r="R127" i="8"/>
  <c r="P127" i="8"/>
  <c r="BK127" i="8"/>
  <c r="BF127" i="8"/>
  <c r="BI126" i="8"/>
  <c r="BH126" i="8"/>
  <c r="BG126" i="8"/>
  <c r="BE126" i="8"/>
  <c r="AZ103" i="1" s="1"/>
  <c r="T126" i="8"/>
  <c r="R126" i="8"/>
  <c r="P126" i="8"/>
  <c r="BK126" i="8"/>
  <c r="BF126" i="8"/>
  <c r="BI125" i="8"/>
  <c r="BH125" i="8"/>
  <c r="BG125" i="8"/>
  <c r="BE125" i="8"/>
  <c r="T125" i="8"/>
  <c r="R125" i="8"/>
  <c r="P125" i="8"/>
  <c r="BK125" i="8"/>
  <c r="BF125" i="8"/>
  <c r="BI124" i="8"/>
  <c r="BH124" i="8"/>
  <c r="F38" i="8" s="1"/>
  <c r="BC103" i="1" s="1"/>
  <c r="BG124" i="8"/>
  <c r="BE124" i="8"/>
  <c r="AV103" i="1" s="1"/>
  <c r="T124" i="8"/>
  <c r="T123" i="8"/>
  <c r="R124" i="8"/>
  <c r="P124" i="8"/>
  <c r="P123" i="8" s="1"/>
  <c r="P122" i="8" s="1"/>
  <c r="AU103" i="1" s="1"/>
  <c r="BK124" i="8"/>
  <c r="BF124" i="8"/>
  <c r="F116" i="8"/>
  <c r="E114" i="8"/>
  <c r="F91" i="8"/>
  <c r="E89" i="8"/>
  <c r="J26" i="8"/>
  <c r="E26" i="8"/>
  <c r="J119" i="8" s="1"/>
  <c r="J25" i="8"/>
  <c r="J23" i="8"/>
  <c r="E23" i="8"/>
  <c r="J118" i="8" s="1"/>
  <c r="J93" i="8"/>
  <c r="J22" i="8"/>
  <c r="J20" i="8"/>
  <c r="E20" i="8"/>
  <c r="F94" i="8" s="1"/>
  <c r="J19" i="8"/>
  <c r="J17" i="8"/>
  <c r="E17" i="8"/>
  <c r="F93" i="8" s="1"/>
  <c r="J16" i="8"/>
  <c r="J14" i="8"/>
  <c r="J116" i="8" s="1"/>
  <c r="J91" i="8"/>
  <c r="E7" i="8"/>
  <c r="E85" i="8" s="1"/>
  <c r="AY102" i="1"/>
  <c r="AX102" i="1"/>
  <c r="BI131" i="7"/>
  <c r="BH131" i="7"/>
  <c r="BG131" i="7"/>
  <c r="BE131" i="7"/>
  <c r="T131" i="7"/>
  <c r="R131" i="7"/>
  <c r="P131" i="7"/>
  <c r="BK131" i="7"/>
  <c r="BF131" i="7"/>
  <c r="BI130" i="7"/>
  <c r="BH130" i="7"/>
  <c r="BG130" i="7"/>
  <c r="BE130" i="7"/>
  <c r="T130" i="7"/>
  <c r="R130" i="7"/>
  <c r="R129" i="7" s="1"/>
  <c r="P130" i="7"/>
  <c r="BK130" i="7"/>
  <c r="BK129" i="7" s="1"/>
  <c r="BF130" i="7"/>
  <c r="BI128" i="7"/>
  <c r="BH128" i="7"/>
  <c r="BG128" i="7"/>
  <c r="BE128" i="7"/>
  <c r="T128" i="7"/>
  <c r="R128" i="7"/>
  <c r="P128" i="7"/>
  <c r="BK128" i="7"/>
  <c r="BF128" i="7"/>
  <c r="BI127" i="7"/>
  <c r="BD102" i="1" s="1"/>
  <c r="BH127" i="7"/>
  <c r="BG127" i="7"/>
  <c r="BE127" i="7"/>
  <c r="T127" i="7"/>
  <c r="R127" i="7"/>
  <c r="P127" i="7"/>
  <c r="BK127" i="7"/>
  <c r="BF127" i="7"/>
  <c r="BI126" i="7"/>
  <c r="BH126" i="7"/>
  <c r="BC102" i="1" s="1"/>
  <c r="BG126" i="7"/>
  <c r="BB102" i="1" s="1"/>
  <c r="BE126" i="7"/>
  <c r="AV102" i="1"/>
  <c r="AZ102" i="1"/>
  <c r="T126" i="7"/>
  <c r="T125" i="7" s="1"/>
  <c r="R126" i="7"/>
  <c r="P126" i="7"/>
  <c r="P125" i="7" s="1"/>
  <c r="BK126" i="7"/>
  <c r="BF126" i="7"/>
  <c r="F117" i="7"/>
  <c r="E115" i="7"/>
  <c r="F91" i="7"/>
  <c r="E89" i="7"/>
  <c r="J26" i="7"/>
  <c r="E26" i="7"/>
  <c r="J94" i="7" s="1"/>
  <c r="J25" i="7"/>
  <c r="J23" i="7"/>
  <c r="E23" i="7"/>
  <c r="J119" i="7" s="1"/>
  <c r="J93" i="7"/>
  <c r="J22" i="7"/>
  <c r="J20" i="7"/>
  <c r="E20" i="7"/>
  <c r="F94" i="7" s="1"/>
  <c r="F120" i="7"/>
  <c r="J19" i="7"/>
  <c r="J17" i="7"/>
  <c r="E17" i="7"/>
  <c r="F93" i="7" s="1"/>
  <c r="J16" i="7"/>
  <c r="J14" i="7"/>
  <c r="J91" i="7" s="1"/>
  <c r="E7" i="7"/>
  <c r="E85" i="7" s="1"/>
  <c r="J39" i="6"/>
  <c r="J38" i="6"/>
  <c r="AY101" i="1" s="1"/>
  <c r="J37" i="6"/>
  <c r="AX101" i="1" s="1"/>
  <c r="BI135" i="6"/>
  <c r="BH135" i="6"/>
  <c r="BG135" i="6"/>
  <c r="BE135" i="6"/>
  <c r="T135" i="6"/>
  <c r="R135" i="6"/>
  <c r="P135" i="6"/>
  <c r="BK135" i="6"/>
  <c r="BF135" i="6"/>
  <c r="BI134" i="6"/>
  <c r="BH134" i="6"/>
  <c r="BG134" i="6"/>
  <c r="BE134" i="6"/>
  <c r="T134" i="6"/>
  <c r="R134" i="6"/>
  <c r="P134" i="6"/>
  <c r="BK134" i="6"/>
  <c r="BF134" i="6"/>
  <c r="BI133" i="6"/>
  <c r="BH133" i="6"/>
  <c r="BG133" i="6"/>
  <c r="BE133" i="6"/>
  <c r="T133" i="6"/>
  <c r="R133" i="6"/>
  <c r="P133" i="6"/>
  <c r="BK133" i="6"/>
  <c r="BF133" i="6"/>
  <c r="BI132" i="6"/>
  <c r="BH132" i="6"/>
  <c r="BG132" i="6"/>
  <c r="BE132" i="6"/>
  <c r="T132" i="6"/>
  <c r="R132" i="6"/>
  <c r="P132" i="6"/>
  <c r="BK132" i="6"/>
  <c r="BF132" i="6"/>
  <c r="BI131" i="6"/>
  <c r="BH131" i="6"/>
  <c r="BG131" i="6"/>
  <c r="BE131" i="6"/>
  <c r="T131" i="6"/>
  <c r="T130" i="6" s="1"/>
  <c r="R131" i="6"/>
  <c r="P131" i="6"/>
  <c r="P130" i="6"/>
  <c r="BK131" i="6"/>
  <c r="BF131" i="6"/>
  <c r="BI129" i="6"/>
  <c r="BH129" i="6"/>
  <c r="BG129" i="6"/>
  <c r="BE129" i="6"/>
  <c r="T129" i="6"/>
  <c r="R129" i="6"/>
  <c r="P129" i="6"/>
  <c r="BK129" i="6"/>
  <c r="BF129" i="6"/>
  <c r="BI128" i="6"/>
  <c r="BH128" i="6"/>
  <c r="BG128" i="6"/>
  <c r="BE128" i="6"/>
  <c r="AZ101" i="1" s="1"/>
  <c r="T128" i="6"/>
  <c r="R128" i="6"/>
  <c r="P128" i="6"/>
  <c r="BK128" i="6"/>
  <c r="BF128" i="6"/>
  <c r="BI127" i="6"/>
  <c r="BH127" i="6"/>
  <c r="BG127" i="6"/>
  <c r="BE127" i="6"/>
  <c r="T127" i="6"/>
  <c r="R127" i="6"/>
  <c r="P127" i="6"/>
  <c r="BK127" i="6"/>
  <c r="BF127" i="6"/>
  <c r="BI126" i="6"/>
  <c r="BH126" i="6"/>
  <c r="BG126" i="6"/>
  <c r="BE126" i="6"/>
  <c r="AV101" i="1" s="1"/>
  <c r="T126" i="6"/>
  <c r="T125" i="6" s="1"/>
  <c r="T124" i="6" s="1"/>
  <c r="T123" i="6" s="1"/>
  <c r="R126" i="6"/>
  <c r="P126" i="6"/>
  <c r="P125" i="6"/>
  <c r="P124" i="6" s="1"/>
  <c r="P123" i="6" s="1"/>
  <c r="AU101" i="1" s="1"/>
  <c r="BK126" i="6"/>
  <c r="BF126" i="6"/>
  <c r="F117" i="6"/>
  <c r="E115" i="6"/>
  <c r="F91" i="6"/>
  <c r="E89" i="6"/>
  <c r="J26" i="6"/>
  <c r="E26" i="6"/>
  <c r="J94" i="6" s="1"/>
  <c r="J25" i="6"/>
  <c r="J23" i="6"/>
  <c r="E23" i="6"/>
  <c r="J119" i="6"/>
  <c r="J93" i="6"/>
  <c r="J22" i="6"/>
  <c r="J20" i="6"/>
  <c r="E20" i="6"/>
  <c r="F120" i="6" s="1"/>
  <c r="J19" i="6"/>
  <c r="J17" i="6"/>
  <c r="E17" i="6"/>
  <c r="F119" i="6" s="1"/>
  <c r="J16" i="6"/>
  <c r="J14" i="6"/>
  <c r="J91" i="6" s="1"/>
  <c r="E7" i="6"/>
  <c r="E111" i="6" s="1"/>
  <c r="AY100" i="1"/>
  <c r="AX100" i="1"/>
  <c r="BI150" i="5"/>
  <c r="BH150" i="5"/>
  <c r="BG150" i="5"/>
  <c r="BE150" i="5"/>
  <c r="T150" i="5"/>
  <c r="R150" i="5"/>
  <c r="P150" i="5"/>
  <c r="BK150" i="5"/>
  <c r="BF150" i="5"/>
  <c r="BI149" i="5"/>
  <c r="BH149" i="5"/>
  <c r="BG149" i="5"/>
  <c r="BE149" i="5"/>
  <c r="T149" i="5"/>
  <c r="T148" i="5" s="1"/>
  <c r="T147" i="5" s="1"/>
  <c r="R149" i="5"/>
  <c r="R148" i="5"/>
  <c r="R147" i="5" s="1"/>
  <c r="P149" i="5"/>
  <c r="P148" i="5" s="1"/>
  <c r="P147" i="5" s="1"/>
  <c r="BK149" i="5"/>
  <c r="BK148" i="5" s="1"/>
  <c r="BK147" i="5" s="1"/>
  <c r="BF149" i="5"/>
  <c r="BI146" i="5"/>
  <c r="BH146" i="5"/>
  <c r="BG146" i="5"/>
  <c r="BE146" i="5"/>
  <c r="T146" i="5"/>
  <c r="R146" i="5"/>
  <c r="P146" i="5"/>
  <c r="BK146" i="5"/>
  <c r="BF146" i="5"/>
  <c r="BI145" i="5"/>
  <c r="BH145" i="5"/>
  <c r="BG145" i="5"/>
  <c r="BE145" i="5"/>
  <c r="T145" i="5"/>
  <c r="R145" i="5"/>
  <c r="P145" i="5"/>
  <c r="BK145" i="5"/>
  <c r="BF145" i="5"/>
  <c r="BI144" i="5"/>
  <c r="BH144" i="5"/>
  <c r="BG144" i="5"/>
  <c r="BE144" i="5"/>
  <c r="T144" i="5"/>
  <c r="R144" i="5"/>
  <c r="P144" i="5"/>
  <c r="BK144" i="5"/>
  <c r="BF144" i="5"/>
  <c r="BI143" i="5"/>
  <c r="BH143" i="5"/>
  <c r="BG143" i="5"/>
  <c r="BE143" i="5"/>
  <c r="T143" i="5"/>
  <c r="R143" i="5"/>
  <c r="R142" i="5" s="1"/>
  <c r="P143" i="5"/>
  <c r="BK143" i="5"/>
  <c r="BF143" i="5"/>
  <c r="BI141" i="5"/>
  <c r="BH141" i="5"/>
  <c r="BG141" i="5"/>
  <c r="BE141" i="5"/>
  <c r="T141" i="5"/>
  <c r="R141" i="5"/>
  <c r="P141" i="5"/>
  <c r="BK141" i="5"/>
  <c r="BF141" i="5"/>
  <c r="BI140" i="5"/>
  <c r="BH140" i="5"/>
  <c r="BG140" i="5"/>
  <c r="BE140" i="5"/>
  <c r="T140" i="5"/>
  <c r="R140" i="5"/>
  <c r="R139" i="5" s="1"/>
  <c r="P140" i="5"/>
  <c r="P139" i="5"/>
  <c r="BK140" i="5"/>
  <c r="BF140" i="5"/>
  <c r="BI138" i="5"/>
  <c r="BH138" i="5"/>
  <c r="BG138" i="5"/>
  <c r="BE138" i="5"/>
  <c r="T138" i="5"/>
  <c r="R138" i="5"/>
  <c r="P138" i="5"/>
  <c r="BK138" i="5"/>
  <c r="BF138" i="5"/>
  <c r="BI137" i="5"/>
  <c r="BH137" i="5"/>
  <c r="BG137" i="5"/>
  <c r="BE137" i="5"/>
  <c r="T137" i="5"/>
  <c r="R137" i="5"/>
  <c r="P137" i="5"/>
  <c r="BK137" i="5"/>
  <c r="BF137" i="5"/>
  <c r="BI136" i="5"/>
  <c r="BH136" i="5"/>
  <c r="BG136" i="5"/>
  <c r="BE136" i="5"/>
  <c r="T136" i="5"/>
  <c r="R136" i="5"/>
  <c r="P136" i="5"/>
  <c r="BK136" i="5"/>
  <c r="BF136" i="5"/>
  <c r="BI135" i="5"/>
  <c r="BH135" i="5"/>
  <c r="BG135" i="5"/>
  <c r="BE135" i="5"/>
  <c r="T135" i="5"/>
  <c r="R135" i="5"/>
  <c r="P135" i="5"/>
  <c r="BK135" i="5"/>
  <c r="BF135" i="5"/>
  <c r="BI134" i="5"/>
  <c r="BH134" i="5"/>
  <c r="BG134" i="5"/>
  <c r="BE134" i="5"/>
  <c r="T134" i="5"/>
  <c r="R134" i="5"/>
  <c r="P134" i="5"/>
  <c r="BK134" i="5"/>
  <c r="BF134" i="5"/>
  <c r="BI133" i="5"/>
  <c r="BH133" i="5"/>
  <c r="BG133" i="5"/>
  <c r="BE133" i="5"/>
  <c r="T133" i="5"/>
  <c r="R133" i="5"/>
  <c r="P133" i="5"/>
  <c r="BK133" i="5"/>
  <c r="BF133" i="5"/>
  <c r="BI132" i="5"/>
  <c r="BH132" i="5"/>
  <c r="BG132" i="5"/>
  <c r="BE132" i="5"/>
  <c r="T132" i="5"/>
  <c r="R132" i="5"/>
  <c r="P132" i="5"/>
  <c r="BK132" i="5"/>
  <c r="BF132" i="5"/>
  <c r="BI131" i="5"/>
  <c r="BD100" i="1" s="1"/>
  <c r="BH131" i="5"/>
  <c r="BG131" i="5"/>
  <c r="BE131" i="5"/>
  <c r="T131" i="5"/>
  <c r="R131" i="5"/>
  <c r="P131" i="5"/>
  <c r="BK131" i="5"/>
  <c r="BF131" i="5"/>
  <c r="BI130" i="5"/>
  <c r="BH130" i="5"/>
  <c r="BG130" i="5"/>
  <c r="BB100" i="1" s="1"/>
  <c r="BE130" i="5"/>
  <c r="T130" i="5"/>
  <c r="R130" i="5"/>
  <c r="P130" i="5"/>
  <c r="BK130" i="5"/>
  <c r="BF130" i="5"/>
  <c r="BI129" i="5"/>
  <c r="BH129" i="5"/>
  <c r="BC100" i="1"/>
  <c r="BG129" i="5"/>
  <c r="BE129" i="5"/>
  <c r="AV100" i="1" s="1"/>
  <c r="AZ100" i="1"/>
  <c r="T129" i="5"/>
  <c r="R129" i="5"/>
  <c r="P129" i="5"/>
  <c r="BK129" i="5"/>
  <c r="BF129" i="5"/>
  <c r="F120" i="5"/>
  <c r="E118" i="5"/>
  <c r="F91" i="5"/>
  <c r="E89" i="5"/>
  <c r="J26" i="5"/>
  <c r="E26" i="5"/>
  <c r="J94" i="5" s="1"/>
  <c r="J25" i="5"/>
  <c r="J23" i="5"/>
  <c r="E23" i="5"/>
  <c r="J93" i="5" s="1"/>
  <c r="J22" i="5"/>
  <c r="J20" i="5"/>
  <c r="E20" i="5"/>
  <c r="F123" i="5"/>
  <c r="F94" i="5"/>
  <c r="J19" i="5"/>
  <c r="J17" i="5"/>
  <c r="E17" i="5"/>
  <c r="F122" i="5" s="1"/>
  <c r="J16" i="5"/>
  <c r="J14" i="5"/>
  <c r="J120" i="5" s="1"/>
  <c r="E7" i="5"/>
  <c r="E85" i="5" s="1"/>
  <c r="J39" i="4"/>
  <c r="J38" i="4"/>
  <c r="AY98" i="1"/>
  <c r="J37" i="4"/>
  <c r="AX98" i="1"/>
  <c r="BI169" i="4"/>
  <c r="BH169" i="4"/>
  <c r="BG169" i="4"/>
  <c r="BE169" i="4"/>
  <c r="T169" i="4"/>
  <c r="R169" i="4"/>
  <c r="P169" i="4"/>
  <c r="BK169" i="4"/>
  <c r="BF169" i="4"/>
  <c r="BI168" i="4"/>
  <c r="BH168" i="4"/>
  <c r="BG168" i="4"/>
  <c r="BE168" i="4"/>
  <c r="T168" i="4"/>
  <c r="R168" i="4"/>
  <c r="P168" i="4"/>
  <c r="BK168" i="4"/>
  <c r="BF168" i="4"/>
  <c r="BI167" i="4"/>
  <c r="BH167" i="4"/>
  <c r="BG167" i="4"/>
  <c r="BE167" i="4"/>
  <c r="T167" i="4"/>
  <c r="R167" i="4"/>
  <c r="P167" i="4"/>
  <c r="BK167" i="4"/>
  <c r="BF167" i="4"/>
  <c r="BI166" i="4"/>
  <c r="BH166" i="4"/>
  <c r="BG166" i="4"/>
  <c r="BE166" i="4"/>
  <c r="T166" i="4"/>
  <c r="R166" i="4"/>
  <c r="P166" i="4"/>
  <c r="BK166" i="4"/>
  <c r="BF166" i="4"/>
  <c r="BI165" i="4"/>
  <c r="BH165" i="4"/>
  <c r="BG165" i="4"/>
  <c r="BE165" i="4"/>
  <c r="T165" i="4"/>
  <c r="R165" i="4"/>
  <c r="P165" i="4"/>
  <c r="BK165" i="4"/>
  <c r="BF165" i="4"/>
  <c r="BI164" i="4"/>
  <c r="BH164" i="4"/>
  <c r="BG164" i="4"/>
  <c r="BE164" i="4"/>
  <c r="T164" i="4"/>
  <c r="R164" i="4"/>
  <c r="P164" i="4"/>
  <c r="BK164" i="4"/>
  <c r="BF164" i="4"/>
  <c r="BI163" i="4"/>
  <c r="BH163" i="4"/>
  <c r="BG163" i="4"/>
  <c r="BE163" i="4"/>
  <c r="T163" i="4"/>
  <c r="R163" i="4"/>
  <c r="P163" i="4"/>
  <c r="BK163" i="4"/>
  <c r="BF163" i="4"/>
  <c r="BI162" i="4"/>
  <c r="BH162" i="4"/>
  <c r="BG162" i="4"/>
  <c r="BE162" i="4"/>
  <c r="T162" i="4"/>
  <c r="T161" i="4" s="1"/>
  <c r="R162" i="4"/>
  <c r="P162" i="4"/>
  <c r="P161" i="4"/>
  <c r="BK162" i="4"/>
  <c r="BF162" i="4"/>
  <c r="BI160" i="4"/>
  <c r="BH160" i="4"/>
  <c r="BG160" i="4"/>
  <c r="BE160" i="4"/>
  <c r="T160" i="4"/>
  <c r="R160" i="4"/>
  <c r="P160" i="4"/>
  <c r="BK160" i="4"/>
  <c r="BF160" i="4"/>
  <c r="BI159" i="4"/>
  <c r="BH159" i="4"/>
  <c r="BG159" i="4"/>
  <c r="BE159" i="4"/>
  <c r="T159" i="4"/>
  <c r="R159" i="4"/>
  <c r="P159" i="4"/>
  <c r="BK159" i="4"/>
  <c r="BF159" i="4"/>
  <c r="BI158" i="4"/>
  <c r="BH158" i="4"/>
  <c r="BG158" i="4"/>
  <c r="BE158" i="4"/>
  <c r="T158" i="4"/>
  <c r="R158" i="4"/>
  <c r="P158" i="4"/>
  <c r="BK158" i="4"/>
  <c r="BF158" i="4"/>
  <c r="BI157" i="4"/>
  <c r="BH157" i="4"/>
  <c r="BG157" i="4"/>
  <c r="BE157" i="4"/>
  <c r="T157" i="4"/>
  <c r="R157" i="4"/>
  <c r="P157" i="4"/>
  <c r="BK157" i="4"/>
  <c r="BF157" i="4"/>
  <c r="BI156" i="4"/>
  <c r="BH156" i="4"/>
  <c r="BG156" i="4"/>
  <c r="BE156" i="4"/>
  <c r="T156" i="4"/>
  <c r="T155" i="4"/>
  <c r="R156" i="4"/>
  <c r="P156" i="4"/>
  <c r="P155" i="4" s="1"/>
  <c r="BK156" i="4"/>
  <c r="BF156" i="4"/>
  <c r="BI154" i="4"/>
  <c r="BH154" i="4"/>
  <c r="BG154" i="4"/>
  <c r="BE154" i="4"/>
  <c r="T154" i="4"/>
  <c r="R154" i="4"/>
  <c r="P154" i="4"/>
  <c r="BK154" i="4"/>
  <c r="BF154" i="4"/>
  <c r="BI153" i="4"/>
  <c r="BH153" i="4"/>
  <c r="BG153" i="4"/>
  <c r="BE153" i="4"/>
  <c r="T153" i="4"/>
  <c r="R153" i="4"/>
  <c r="P153" i="4"/>
  <c r="BK153" i="4"/>
  <c r="BF153" i="4"/>
  <c r="BI152" i="4"/>
  <c r="BH152" i="4"/>
  <c r="BG152" i="4"/>
  <c r="BE152" i="4"/>
  <c r="T152" i="4"/>
  <c r="T151" i="4" s="1"/>
  <c r="T150" i="4" s="1"/>
  <c r="R152" i="4"/>
  <c r="R151" i="4" s="1"/>
  <c r="P152" i="4"/>
  <c r="P151" i="4"/>
  <c r="BK152" i="4"/>
  <c r="BF152" i="4"/>
  <c r="BI149" i="4"/>
  <c r="BH149" i="4"/>
  <c r="BG149" i="4"/>
  <c r="BE149" i="4"/>
  <c r="T149" i="4"/>
  <c r="T148" i="4"/>
  <c r="R149" i="4"/>
  <c r="R148" i="4"/>
  <c r="P149" i="4"/>
  <c r="P148" i="4" s="1"/>
  <c r="BK149" i="4"/>
  <c r="BK148" i="4" s="1"/>
  <c r="BF149" i="4"/>
  <c r="BI147" i="4"/>
  <c r="BH147" i="4"/>
  <c r="BG147" i="4"/>
  <c r="BE147" i="4"/>
  <c r="T147" i="4"/>
  <c r="R147" i="4"/>
  <c r="P147" i="4"/>
  <c r="BK147" i="4"/>
  <c r="BF147" i="4"/>
  <c r="BI146" i="4"/>
  <c r="BH146" i="4"/>
  <c r="BG146" i="4"/>
  <c r="BE146" i="4"/>
  <c r="T146" i="4"/>
  <c r="R146" i="4"/>
  <c r="P146" i="4"/>
  <c r="BK146" i="4"/>
  <c r="BF146" i="4"/>
  <c r="BI145" i="4"/>
  <c r="BH145" i="4"/>
  <c r="BG145" i="4"/>
  <c r="BE145" i="4"/>
  <c r="T145" i="4"/>
  <c r="R145" i="4"/>
  <c r="P145" i="4"/>
  <c r="BK145" i="4"/>
  <c r="BF145" i="4"/>
  <c r="BI144" i="4"/>
  <c r="BH144" i="4"/>
  <c r="BG144" i="4"/>
  <c r="BE144" i="4"/>
  <c r="T144" i="4"/>
  <c r="R144" i="4"/>
  <c r="P144" i="4"/>
  <c r="BK144" i="4"/>
  <c r="BF144" i="4"/>
  <c r="BI143" i="4"/>
  <c r="BH143" i="4"/>
  <c r="BG143" i="4"/>
  <c r="BE143" i="4"/>
  <c r="T143" i="4"/>
  <c r="R143" i="4"/>
  <c r="P143" i="4"/>
  <c r="BK143" i="4"/>
  <c r="BF143" i="4"/>
  <c r="BI142" i="4"/>
  <c r="BH142" i="4"/>
  <c r="BG142" i="4"/>
  <c r="BE142" i="4"/>
  <c r="T142" i="4"/>
  <c r="R142" i="4"/>
  <c r="P142" i="4"/>
  <c r="BK142" i="4"/>
  <c r="BF142" i="4"/>
  <c r="BI141" i="4"/>
  <c r="BH141" i="4"/>
  <c r="BG141" i="4"/>
  <c r="BE141" i="4"/>
  <c r="T141" i="4"/>
  <c r="R141" i="4"/>
  <c r="P141" i="4"/>
  <c r="BK141" i="4"/>
  <c r="BF141" i="4"/>
  <c r="BI140" i="4"/>
  <c r="BH140" i="4"/>
  <c r="BG140" i="4"/>
  <c r="BE140" i="4"/>
  <c r="T140" i="4"/>
  <c r="R140" i="4"/>
  <c r="P140" i="4"/>
  <c r="BK140" i="4"/>
  <c r="BF140" i="4"/>
  <c r="BI139" i="4"/>
  <c r="BH139" i="4"/>
  <c r="BG139" i="4"/>
  <c r="BE139" i="4"/>
  <c r="T139" i="4"/>
  <c r="R139" i="4"/>
  <c r="P139" i="4"/>
  <c r="BK139" i="4"/>
  <c r="BF139" i="4"/>
  <c r="BI138" i="4"/>
  <c r="BH138" i="4"/>
  <c r="BG138" i="4"/>
  <c r="BE138" i="4"/>
  <c r="T138" i="4"/>
  <c r="R138" i="4"/>
  <c r="P138" i="4"/>
  <c r="BK138" i="4"/>
  <c r="BF138" i="4"/>
  <c r="BI137" i="4"/>
  <c r="BH137" i="4"/>
  <c r="BG137" i="4"/>
  <c r="BE137" i="4"/>
  <c r="T137" i="4"/>
  <c r="T136" i="4" s="1"/>
  <c r="R137" i="4"/>
  <c r="R136" i="4"/>
  <c r="P137" i="4"/>
  <c r="P136" i="4"/>
  <c r="BK137" i="4"/>
  <c r="BF137" i="4"/>
  <c r="BI135" i="4"/>
  <c r="BH135" i="4"/>
  <c r="BG135" i="4"/>
  <c r="BE135" i="4"/>
  <c r="T135" i="4"/>
  <c r="R135" i="4"/>
  <c r="P135" i="4"/>
  <c r="BK135" i="4"/>
  <c r="BF135" i="4"/>
  <c r="BI134" i="4"/>
  <c r="BH134" i="4"/>
  <c r="BG134" i="4"/>
  <c r="BE134" i="4"/>
  <c r="T134" i="4"/>
  <c r="R134" i="4"/>
  <c r="P134" i="4"/>
  <c r="BK134" i="4"/>
  <c r="BF134" i="4"/>
  <c r="BI133" i="4"/>
  <c r="BH133" i="4"/>
  <c r="BG133" i="4"/>
  <c r="BE133" i="4"/>
  <c r="T133" i="4"/>
  <c r="R133" i="4"/>
  <c r="P133" i="4"/>
  <c r="BK133" i="4"/>
  <c r="BF133" i="4"/>
  <c r="BI132" i="4"/>
  <c r="BH132" i="4"/>
  <c r="BG132" i="4"/>
  <c r="BE132" i="4"/>
  <c r="T132" i="4"/>
  <c r="R132" i="4"/>
  <c r="P132" i="4"/>
  <c r="BK132" i="4"/>
  <c r="BF132" i="4"/>
  <c r="BI131" i="4"/>
  <c r="BH131" i="4"/>
  <c r="BG131" i="4"/>
  <c r="F37" i="4"/>
  <c r="BB98" i="1" s="1"/>
  <c r="BE131" i="4"/>
  <c r="AZ98" i="1" s="1"/>
  <c r="T131" i="4"/>
  <c r="T130" i="4" s="1"/>
  <c r="R131" i="4"/>
  <c r="P131" i="4"/>
  <c r="P130" i="4"/>
  <c r="P129" i="4" s="1"/>
  <c r="BK131" i="4"/>
  <c r="BF131" i="4"/>
  <c r="F122" i="4"/>
  <c r="E120" i="4"/>
  <c r="F91" i="4"/>
  <c r="E89" i="4"/>
  <c r="J26" i="4"/>
  <c r="E26" i="4"/>
  <c r="J94" i="4" s="1"/>
  <c r="J25" i="4"/>
  <c r="J23" i="4"/>
  <c r="E23" i="4"/>
  <c r="J124" i="4"/>
  <c r="J93" i="4"/>
  <c r="J22" i="4"/>
  <c r="J20" i="4"/>
  <c r="E20" i="4"/>
  <c r="F125" i="4" s="1"/>
  <c r="J19" i="4"/>
  <c r="J17" i="4"/>
  <c r="E17" i="4"/>
  <c r="F124" i="4" s="1"/>
  <c r="J16" i="4"/>
  <c r="J14" i="4"/>
  <c r="J91" i="4" s="1"/>
  <c r="E7" i="4"/>
  <c r="E116" i="4" s="1"/>
  <c r="J39" i="3"/>
  <c r="J38" i="3"/>
  <c r="AY97" i="1" s="1"/>
  <c r="J37" i="3"/>
  <c r="AX97" i="1" s="1"/>
  <c r="BI162" i="3"/>
  <c r="BH162" i="3"/>
  <c r="BG162" i="3"/>
  <c r="BE162" i="3"/>
  <c r="T162" i="3"/>
  <c r="R162" i="3"/>
  <c r="P162" i="3"/>
  <c r="BK162" i="3"/>
  <c r="BF162" i="3"/>
  <c r="BI161" i="3"/>
  <c r="BH161" i="3"/>
  <c r="BG161" i="3"/>
  <c r="BE161" i="3"/>
  <c r="T161" i="3"/>
  <c r="R161" i="3"/>
  <c r="P161" i="3"/>
  <c r="BK161" i="3"/>
  <c r="BF161" i="3"/>
  <c r="BI160" i="3"/>
  <c r="BH160" i="3"/>
  <c r="BG160" i="3"/>
  <c r="BE160" i="3"/>
  <c r="T160" i="3"/>
  <c r="R160" i="3"/>
  <c r="P160" i="3"/>
  <c r="BK160" i="3"/>
  <c r="BF160" i="3"/>
  <c r="BI159" i="3"/>
  <c r="BH159" i="3"/>
  <c r="BG159" i="3"/>
  <c r="BE159" i="3"/>
  <c r="T159" i="3"/>
  <c r="R159" i="3"/>
  <c r="P159" i="3"/>
  <c r="BK159" i="3"/>
  <c r="BF159" i="3"/>
  <c r="BI158" i="3"/>
  <c r="BH158" i="3"/>
  <c r="BG158" i="3"/>
  <c r="BE158" i="3"/>
  <c r="T158" i="3"/>
  <c r="R158" i="3"/>
  <c r="P158" i="3"/>
  <c r="P157" i="3" s="1"/>
  <c r="BK158" i="3"/>
  <c r="BF158" i="3"/>
  <c r="BI156" i="3"/>
  <c r="BH156" i="3"/>
  <c r="BG156" i="3"/>
  <c r="BE156" i="3"/>
  <c r="T156" i="3"/>
  <c r="R156" i="3"/>
  <c r="P156" i="3"/>
  <c r="BK156" i="3"/>
  <c r="BF156" i="3"/>
  <c r="BI155" i="3"/>
  <c r="BH155" i="3"/>
  <c r="BG155" i="3"/>
  <c r="BE155" i="3"/>
  <c r="T155" i="3"/>
  <c r="R155" i="3"/>
  <c r="P155" i="3"/>
  <c r="BK155" i="3"/>
  <c r="BF155" i="3"/>
  <c r="BI154" i="3"/>
  <c r="BH154" i="3"/>
  <c r="BG154" i="3"/>
  <c r="BE154" i="3"/>
  <c r="T154" i="3"/>
  <c r="R154" i="3"/>
  <c r="P154" i="3"/>
  <c r="BK154" i="3"/>
  <c r="BF154" i="3"/>
  <c r="BI153" i="3"/>
  <c r="BH153" i="3"/>
  <c r="BG153" i="3"/>
  <c r="BE153" i="3"/>
  <c r="T153" i="3"/>
  <c r="R153" i="3"/>
  <c r="P153" i="3"/>
  <c r="BK153" i="3"/>
  <c r="BF153" i="3"/>
  <c r="BI152" i="3"/>
  <c r="BH152" i="3"/>
  <c r="BG152" i="3"/>
  <c r="BE152" i="3"/>
  <c r="T152" i="3"/>
  <c r="R152" i="3"/>
  <c r="P152" i="3"/>
  <c r="BK152" i="3"/>
  <c r="BF152" i="3"/>
  <c r="BI151" i="3"/>
  <c r="BH151" i="3"/>
  <c r="BG151" i="3"/>
  <c r="BE151" i="3"/>
  <c r="T151" i="3"/>
  <c r="R151" i="3"/>
  <c r="P151" i="3"/>
  <c r="BK151" i="3"/>
  <c r="BF151" i="3"/>
  <c r="BI150" i="3"/>
  <c r="BH150" i="3"/>
  <c r="BG150" i="3"/>
  <c r="BE150" i="3"/>
  <c r="T150" i="3"/>
  <c r="R150" i="3"/>
  <c r="P150" i="3"/>
  <c r="BK150" i="3"/>
  <c r="BF150" i="3"/>
  <c r="BI149" i="3"/>
  <c r="BH149" i="3"/>
  <c r="BG149" i="3"/>
  <c r="BE149" i="3"/>
  <c r="T149" i="3"/>
  <c r="R149" i="3"/>
  <c r="P149" i="3"/>
  <c r="BK149" i="3"/>
  <c r="BF149" i="3"/>
  <c r="BI148" i="3"/>
  <c r="BH148" i="3"/>
  <c r="BG148" i="3"/>
  <c r="BE148" i="3"/>
  <c r="T148" i="3"/>
  <c r="R148" i="3"/>
  <c r="P148" i="3"/>
  <c r="BK148" i="3"/>
  <c r="BF148" i="3"/>
  <c r="BI147" i="3"/>
  <c r="BH147" i="3"/>
  <c r="BG147" i="3"/>
  <c r="BE147" i="3"/>
  <c r="T147" i="3"/>
  <c r="T146" i="3" s="1"/>
  <c r="R147" i="3"/>
  <c r="R146" i="3"/>
  <c r="P147" i="3"/>
  <c r="BK147" i="3"/>
  <c r="BF147" i="3"/>
  <c r="BI145" i="3"/>
  <c r="BH145" i="3"/>
  <c r="BG145" i="3"/>
  <c r="BE145" i="3"/>
  <c r="T145" i="3"/>
  <c r="R145" i="3"/>
  <c r="P145" i="3"/>
  <c r="BK145" i="3"/>
  <c r="BF145" i="3"/>
  <c r="BI144" i="3"/>
  <c r="BH144" i="3"/>
  <c r="BG144" i="3"/>
  <c r="BE144" i="3"/>
  <c r="T144" i="3"/>
  <c r="R144" i="3"/>
  <c r="P144" i="3"/>
  <c r="BK144" i="3"/>
  <c r="BF144" i="3"/>
  <c r="BI143" i="3"/>
  <c r="BH143" i="3"/>
  <c r="BG143" i="3"/>
  <c r="BE143" i="3"/>
  <c r="T143" i="3"/>
  <c r="R143" i="3"/>
  <c r="P143" i="3"/>
  <c r="BK143" i="3"/>
  <c r="BF143" i="3"/>
  <c r="BI142" i="3"/>
  <c r="BH142" i="3"/>
  <c r="BG142" i="3"/>
  <c r="BE142" i="3"/>
  <c r="T142" i="3"/>
  <c r="R142" i="3"/>
  <c r="P142" i="3"/>
  <c r="BK142" i="3"/>
  <c r="BF142" i="3"/>
  <c r="BI141" i="3"/>
  <c r="BH141" i="3"/>
  <c r="BG141" i="3"/>
  <c r="BE141" i="3"/>
  <c r="T141" i="3"/>
  <c r="R141" i="3"/>
  <c r="P141" i="3"/>
  <c r="BK141" i="3"/>
  <c r="BF141" i="3"/>
  <c r="BI140" i="3"/>
  <c r="BH140" i="3"/>
  <c r="BG140" i="3"/>
  <c r="BE140" i="3"/>
  <c r="T140" i="3"/>
  <c r="R140" i="3"/>
  <c r="R139" i="3" s="1"/>
  <c r="P140" i="3"/>
  <c r="BK140" i="3"/>
  <c r="BF140" i="3"/>
  <c r="BI138" i="3"/>
  <c r="BH138" i="3"/>
  <c r="BG138" i="3"/>
  <c r="BE138" i="3"/>
  <c r="T138" i="3"/>
  <c r="R138" i="3"/>
  <c r="P138" i="3"/>
  <c r="BK138" i="3"/>
  <c r="BF138" i="3"/>
  <c r="BI137" i="3"/>
  <c r="BH137" i="3"/>
  <c r="BG137" i="3"/>
  <c r="BE137" i="3"/>
  <c r="T137" i="3"/>
  <c r="R137" i="3"/>
  <c r="P137" i="3"/>
  <c r="BK137" i="3"/>
  <c r="BF137" i="3"/>
  <c r="BI136" i="3"/>
  <c r="BH136" i="3"/>
  <c r="BG136" i="3"/>
  <c r="BE136" i="3"/>
  <c r="T136" i="3"/>
  <c r="R136" i="3"/>
  <c r="P136" i="3"/>
  <c r="BK136" i="3"/>
  <c r="BF136" i="3"/>
  <c r="BI135" i="3"/>
  <c r="BH135" i="3"/>
  <c r="BG135" i="3"/>
  <c r="BE135" i="3"/>
  <c r="T135" i="3"/>
  <c r="T134" i="3" s="1"/>
  <c r="R135" i="3"/>
  <c r="P135" i="3"/>
  <c r="BK135" i="3"/>
  <c r="BF135" i="3"/>
  <c r="BI132" i="3"/>
  <c r="BH132" i="3"/>
  <c r="BG132" i="3"/>
  <c r="BE132" i="3"/>
  <c r="T132" i="3"/>
  <c r="R132" i="3"/>
  <c r="P132" i="3"/>
  <c r="BK132" i="3"/>
  <c r="BF132" i="3"/>
  <c r="BI131" i="3"/>
  <c r="BH131" i="3"/>
  <c r="BG131" i="3"/>
  <c r="BE131" i="3"/>
  <c r="T131" i="3"/>
  <c r="R131" i="3"/>
  <c r="P131" i="3"/>
  <c r="BK131" i="3"/>
  <c r="BF131" i="3"/>
  <c r="BI130" i="3"/>
  <c r="BH130" i="3"/>
  <c r="BG130" i="3"/>
  <c r="BE130" i="3"/>
  <c r="AZ97" i="1" s="1"/>
  <c r="AV97" i="1"/>
  <c r="T130" i="3"/>
  <c r="R130" i="3"/>
  <c r="P130" i="3"/>
  <c r="BK130" i="3"/>
  <c r="BF130" i="3"/>
  <c r="F121" i="3"/>
  <c r="E119" i="3"/>
  <c r="F91" i="3"/>
  <c r="E89" i="3"/>
  <c r="J26" i="3"/>
  <c r="E26" i="3"/>
  <c r="J124" i="3" s="1"/>
  <c r="J25" i="3"/>
  <c r="J23" i="3"/>
  <c r="E23" i="3"/>
  <c r="J123" i="3"/>
  <c r="J93" i="3"/>
  <c r="J22" i="3"/>
  <c r="J20" i="3"/>
  <c r="E20" i="3"/>
  <c r="F94" i="3" s="1"/>
  <c r="J19" i="3"/>
  <c r="J17" i="3"/>
  <c r="E17" i="3"/>
  <c r="F93" i="3" s="1"/>
  <c r="J16" i="3"/>
  <c r="J14" i="3"/>
  <c r="J91" i="3" s="1"/>
  <c r="E7" i="3"/>
  <c r="E85" i="3" s="1"/>
  <c r="AY96" i="1"/>
  <c r="AX96" i="1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T175" i="2"/>
  <c r="R176" i="2"/>
  <c r="P176" i="2"/>
  <c r="P175" i="2" s="1"/>
  <c r="BK176" i="2"/>
  <c r="BF176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T166" i="2"/>
  <c r="R167" i="2"/>
  <c r="P167" i="2"/>
  <c r="P166" i="2" s="1"/>
  <c r="BK167" i="2"/>
  <c r="BF167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T163" i="2" s="1"/>
  <c r="R164" i="2"/>
  <c r="R163" i="2" s="1"/>
  <c r="P164" i="2"/>
  <c r="P163" i="2"/>
  <c r="BK164" i="2"/>
  <c r="BF164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T159" i="2"/>
  <c r="R160" i="2"/>
  <c r="P160" i="2"/>
  <c r="P159" i="2" s="1"/>
  <c r="BK160" i="2"/>
  <c r="BF160" i="2"/>
  <c r="BI157" i="2"/>
  <c r="BH157" i="2"/>
  <c r="BG157" i="2"/>
  <c r="BE157" i="2"/>
  <c r="T157" i="2"/>
  <c r="T156" i="2" s="1"/>
  <c r="R157" i="2"/>
  <c r="R156" i="2" s="1"/>
  <c r="P157" i="2"/>
  <c r="P156" i="2" s="1"/>
  <c r="BK157" i="2"/>
  <c r="BK156" i="2" s="1"/>
  <c r="BF157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T148" i="2" s="1"/>
  <c r="R149" i="2"/>
  <c r="P149" i="2"/>
  <c r="BK149" i="2"/>
  <c r="BK148" i="2" s="1"/>
  <c r="BF149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F136" i="2"/>
  <c r="BI135" i="2"/>
  <c r="BH135" i="2"/>
  <c r="BG135" i="2"/>
  <c r="BE135" i="2"/>
  <c r="T135" i="2"/>
  <c r="T134" i="2" s="1"/>
  <c r="R135" i="2"/>
  <c r="P135" i="2"/>
  <c r="P134" i="2"/>
  <c r="BK135" i="2"/>
  <c r="BF135" i="2"/>
  <c r="BI133" i="2"/>
  <c r="BD96" i="1"/>
  <c r="BH133" i="2"/>
  <c r="BC96" i="1" s="1"/>
  <c r="BG133" i="2"/>
  <c r="BB96" i="1"/>
  <c r="BE133" i="2"/>
  <c r="AV96" i="1" s="1"/>
  <c r="T133" i="2"/>
  <c r="T132" i="2"/>
  <c r="R133" i="2"/>
  <c r="R132" i="2"/>
  <c r="P133" i="2"/>
  <c r="P132" i="2"/>
  <c r="BK133" i="2"/>
  <c r="BK132" i="2" s="1"/>
  <c r="BF133" i="2"/>
  <c r="F124" i="2"/>
  <c r="E122" i="2"/>
  <c r="F91" i="2"/>
  <c r="E89" i="2"/>
  <c r="J26" i="2"/>
  <c r="E26" i="2"/>
  <c r="J94" i="2" s="1"/>
  <c r="J25" i="2"/>
  <c r="J23" i="2"/>
  <c r="E23" i="2"/>
  <c r="J93" i="2" s="1"/>
  <c r="J126" i="2"/>
  <c r="J22" i="2"/>
  <c r="J20" i="2"/>
  <c r="E20" i="2"/>
  <c r="F127" i="2" s="1"/>
  <c r="F94" i="2"/>
  <c r="J19" i="2"/>
  <c r="J17" i="2"/>
  <c r="E17" i="2"/>
  <c r="F93" i="2" s="1"/>
  <c r="F126" i="2"/>
  <c r="J16" i="2"/>
  <c r="J14" i="2"/>
  <c r="J91" i="2" s="1"/>
  <c r="E7" i="2"/>
  <c r="E118" i="2" s="1"/>
  <c r="AS99" i="1"/>
  <c r="AS95" i="1"/>
  <c r="L90" i="1"/>
  <c r="AM90" i="1"/>
  <c r="AM89" i="1"/>
  <c r="L89" i="1"/>
  <c r="AM87" i="1"/>
  <c r="L87" i="1"/>
  <c r="L85" i="1"/>
  <c r="L84" i="1"/>
  <c r="T131" i="2" l="1"/>
  <c r="T158" i="2"/>
  <c r="J94" i="3"/>
  <c r="P150" i="4"/>
  <c r="J91" i="5"/>
  <c r="P158" i="2"/>
  <c r="F93" i="4"/>
  <c r="P128" i="4"/>
  <c r="AU98" i="1" s="1"/>
  <c r="F93" i="5"/>
  <c r="F93" i="6"/>
  <c r="T122" i="8"/>
  <c r="J124" i="2"/>
  <c r="BK134" i="2"/>
  <c r="P148" i="2"/>
  <c r="BK159" i="2"/>
  <c r="R159" i="2"/>
  <c r="R175" i="2"/>
  <c r="R129" i="3"/>
  <c r="R128" i="3" s="1"/>
  <c r="R134" i="3"/>
  <c r="P146" i="3"/>
  <c r="BK157" i="3"/>
  <c r="R157" i="3"/>
  <c r="J122" i="4"/>
  <c r="F94" i="4"/>
  <c r="F39" i="4"/>
  <c r="BD98" i="1" s="1"/>
  <c r="BK151" i="4"/>
  <c r="BK161" i="4"/>
  <c r="J123" i="5"/>
  <c r="BK128" i="5"/>
  <c r="R128" i="5"/>
  <c r="R127" i="5" s="1"/>
  <c r="R126" i="5" s="1"/>
  <c r="T139" i="5"/>
  <c r="P142" i="5"/>
  <c r="T142" i="5"/>
  <c r="J117" i="6"/>
  <c r="F94" i="6"/>
  <c r="R125" i="7"/>
  <c r="P129" i="7"/>
  <c r="J94" i="8"/>
  <c r="R123" i="8"/>
  <c r="R122" i="8" s="1"/>
  <c r="F37" i="8"/>
  <c r="BB103" i="1" s="1"/>
  <c r="F39" i="8"/>
  <c r="BD103" i="1" s="1"/>
  <c r="AS94" i="1"/>
  <c r="R134" i="2"/>
  <c r="R148" i="2"/>
  <c r="R166" i="2"/>
  <c r="R158" i="2" s="1"/>
  <c r="BK166" i="2"/>
  <c r="T129" i="3"/>
  <c r="T128" i="3" s="1"/>
  <c r="P129" i="3"/>
  <c r="P128" i="3" s="1"/>
  <c r="P134" i="3"/>
  <c r="T139" i="3"/>
  <c r="P139" i="3"/>
  <c r="BK146" i="3"/>
  <c r="T157" i="3"/>
  <c r="R130" i="4"/>
  <c r="R129" i="4" s="1"/>
  <c r="BK136" i="4"/>
  <c r="R155" i="4"/>
  <c r="R161" i="4"/>
  <c r="P128" i="5"/>
  <c r="P127" i="5" s="1"/>
  <c r="P126" i="5" s="1"/>
  <c r="AU100" i="1" s="1"/>
  <c r="T128" i="5"/>
  <c r="F37" i="6"/>
  <c r="BB101" i="1" s="1"/>
  <c r="R125" i="6"/>
  <c r="R130" i="6"/>
  <c r="T129" i="7"/>
  <c r="BK123" i="8"/>
  <c r="BK122" i="8" s="1"/>
  <c r="BK125" i="7"/>
  <c r="F38" i="6"/>
  <c r="BC101" i="1" s="1"/>
  <c r="BC99" i="1" s="1"/>
  <c r="AY99" i="1" s="1"/>
  <c r="BB99" i="1"/>
  <c r="AX99" i="1" s="1"/>
  <c r="BK125" i="6"/>
  <c r="BK130" i="6"/>
  <c r="F39" i="6"/>
  <c r="BD101" i="1" s="1"/>
  <c r="BD99" i="1" s="1"/>
  <c r="AZ99" i="1"/>
  <c r="AV99" i="1" s="1"/>
  <c r="BK142" i="5"/>
  <c r="BK139" i="5"/>
  <c r="F38" i="4"/>
  <c r="BC98" i="1" s="1"/>
  <c r="BK130" i="4"/>
  <c r="BK129" i="4" s="1"/>
  <c r="BK155" i="4"/>
  <c r="BK129" i="3"/>
  <c r="BK134" i="3"/>
  <c r="F39" i="3"/>
  <c r="BD97" i="1" s="1"/>
  <c r="BD95" i="1" s="1"/>
  <c r="F37" i="3"/>
  <c r="BB97" i="1" s="1"/>
  <c r="BB95" i="1" s="1"/>
  <c r="F38" i="3"/>
  <c r="BC97" i="1" s="1"/>
  <c r="BK139" i="3"/>
  <c r="BK175" i="2"/>
  <c r="BK163" i="2"/>
  <c r="BK158" i="2" s="1"/>
  <c r="E115" i="3"/>
  <c r="E111" i="7"/>
  <c r="E85" i="2"/>
  <c r="E85" i="6"/>
  <c r="E85" i="4"/>
  <c r="BK150" i="4"/>
  <c r="BK124" i="6"/>
  <c r="R133" i="3"/>
  <c r="R124" i="7"/>
  <c r="R123" i="7" s="1"/>
  <c r="P131" i="2"/>
  <c r="P130" i="2" s="1"/>
  <c r="AU96" i="1" s="1"/>
  <c r="T129" i="4"/>
  <c r="T128" i="4" s="1"/>
  <c r="T127" i="5"/>
  <c r="T126" i="5" s="1"/>
  <c r="P124" i="7"/>
  <c r="P123" i="7" s="1"/>
  <c r="AU102" i="1" s="1"/>
  <c r="AW103" i="1"/>
  <c r="AT103" i="1" s="1"/>
  <c r="BK124" i="7"/>
  <c r="BK131" i="2"/>
  <c r="BA97" i="1"/>
  <c r="AW97" i="1"/>
  <c r="BA101" i="1"/>
  <c r="AW101" i="1"/>
  <c r="AT101" i="1" s="1"/>
  <c r="BA96" i="1"/>
  <c r="AW96" i="1"/>
  <c r="AT96" i="1" s="1"/>
  <c r="AU99" i="1"/>
  <c r="BA102" i="1"/>
  <c r="BA103" i="1"/>
  <c r="BA100" i="1"/>
  <c r="AW100" i="1"/>
  <c r="AT100" i="1" s="1"/>
  <c r="AT97" i="1"/>
  <c r="BK128" i="3"/>
  <c r="BA98" i="1"/>
  <c r="AW98" i="1"/>
  <c r="BK133" i="3"/>
  <c r="R127" i="3"/>
  <c r="R124" i="6"/>
  <c r="R123" i="6" s="1"/>
  <c r="T124" i="7"/>
  <c r="T123" i="7" s="1"/>
  <c r="R131" i="2"/>
  <c r="J127" i="2"/>
  <c r="AZ96" i="1"/>
  <c r="AZ95" i="1" s="1"/>
  <c r="F123" i="3"/>
  <c r="J117" i="7"/>
  <c r="AW102" i="1"/>
  <c r="AT102" i="1" s="1"/>
  <c r="F119" i="8"/>
  <c r="AV98" i="1"/>
  <c r="AT98" i="1" s="1"/>
  <c r="F124" i="3"/>
  <c r="J121" i="3"/>
  <c r="J125" i="4"/>
  <c r="J122" i="5"/>
  <c r="J120" i="6"/>
  <c r="F119" i="7"/>
  <c r="E110" i="8"/>
  <c r="E114" i="5"/>
  <c r="J120" i="7"/>
  <c r="F118" i="8"/>
  <c r="R150" i="4" l="1"/>
  <c r="T133" i="3"/>
  <c r="T127" i="3" s="1"/>
  <c r="BK127" i="5"/>
  <c r="BK126" i="5" s="1"/>
  <c r="T130" i="2"/>
  <c r="R130" i="2"/>
  <c r="R128" i="4"/>
  <c r="P133" i="3"/>
  <c r="P127" i="3" s="1"/>
  <c r="AU97" i="1" s="1"/>
  <c r="BD94" i="1"/>
  <c r="W33" i="1" s="1"/>
  <c r="BC95" i="1"/>
  <c r="BB94" i="1"/>
  <c r="W31" i="1" s="1"/>
  <c r="AX95" i="1"/>
  <c r="AY95" i="1"/>
  <c r="BC94" i="1"/>
  <c r="W32" i="1" s="1"/>
  <c r="BA99" i="1"/>
  <c r="AW99" i="1" s="1"/>
  <c r="AT99" i="1" s="1"/>
  <c r="AV95" i="1"/>
  <c r="AZ94" i="1"/>
  <c r="AU95" i="1"/>
  <c r="AU94" i="1" s="1"/>
  <c r="BK123" i="7"/>
  <c r="BK123" i="6"/>
  <c r="BA95" i="1"/>
  <c r="BK127" i="3"/>
  <c r="BK130" i="2"/>
  <c r="BK128" i="4"/>
  <c r="AX94" i="1" l="1"/>
  <c r="AY94" i="1"/>
  <c r="AW95" i="1"/>
  <c r="AT95" i="1" s="1"/>
  <c r="BA94" i="1"/>
  <c r="AV94" i="1"/>
  <c r="AW94" i="1" l="1"/>
  <c r="AT94" i="1" l="1"/>
</calcChain>
</file>

<file path=xl/sharedStrings.xml><?xml version="1.0" encoding="utf-8"?>
<sst xmlns="http://schemas.openxmlformats.org/spreadsheetml/2006/main" count="3581" uniqueCount="652">
  <si>
    <t>Export Komplet</t>
  </si>
  <si>
    <t/>
  </si>
  <si>
    <t>2.0</t>
  </si>
  <si>
    <t>False</t>
  </si>
  <si>
    <t>{5e492451-1419-4b22-a34d-dfe774f92c79}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</si>
  <si>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</si>
  <si>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</si>
  <si>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</si>
  <si>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</si>
  <si>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</si>
  <si>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</si>
  <si>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</si>
  <si>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</si>
  <si>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</si>
  <si>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</si>
  <si>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</si>
  <si>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</si>
  <si>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9.12.2019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</si>
  <si>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</si>
  <si>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</si>
  <si>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</si>
  <si>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</si>
  <si>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</si>
  <si>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</si>
  <si>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</si>
  <si>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</si>
  <si>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</si>
  <si>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</si>
  <si>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</si>
  <si>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</si>
  <si>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</si>
  <si>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</si>
  <si>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</si>
  <si>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</si>
  <si>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</si>
  <si>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</si>
  <si>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</si>
  <si>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</si>
  <si>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</si>
  <si>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</si>
  <si>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</si>
  <si>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</si>
  <si>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</si>
  <si>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</si>
  <si>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</si>
  <si>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</si>
  <si>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</si>
  <si>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</si>
  <si>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</si>
  <si>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</si>
  <si>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</si>
  <si>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</si>
  <si>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</si>
  <si>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</si>
  <si>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</si>
  <si>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</si>
  <si>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</si>
  <si>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</si>
  <si>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</si>
  <si>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</si>
  <si>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</si>
  <si>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</si>
  <si>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</si>
  <si>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</si>
  <si>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</si>
  <si>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</si>
  <si>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</si>
  <si>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</si>
  <si>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</si>
  <si>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</si>
  <si>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</si>
  <si>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SO 380 Obnova haly údržbarského strediska - oprávnené náklady</t>
  </si>
  <si>
    <t>STA</t>
  </si>
  <si>
    <t>1</t>
  </si>
  <si>
    <t>{20a9496b-30b5-428c-87da-9e3aaff782a8}</t>
  </si>
  <si>
    <t>/</t>
  </si>
  <si>
    <t>01</t>
  </si>
  <si>
    <t>Zateplenie obvodového plášťa</t>
  </si>
  <si>
    <t>Časť</t>
  </si>
  <si>
    <t>2</t>
  </si>
  <si>
    <t>{a0c9c6d2-aa15-4a45-8a9e-02d8dc8556b1}</t>
  </si>
  <si>
    <t>02</t>
  </si>
  <si>
    <t>Zateplenie strešného plášťa</t>
  </si>
  <si>
    <t>{0ebd52f2-4383-462d-93db-db21a0c2098d}</t>
  </si>
  <si>
    <t>03</t>
  </si>
  <si>
    <t>Výmena výplní otvorových konštrukcií</t>
  </si>
  <si>
    <t>{de2e523e-8b1b-4210-b02a-e2b72be656cd}</t>
  </si>
  <si>
    <t>B</t>
  </si>
  <si>
    <t>SO 380 Obnova haly údržbarského strediska - neoprávnené náklady</t>
  </si>
  <si>
    <t>{47494dc9-e280-43dc-9cd9-d8b11a70dc08}</t>
  </si>
  <si>
    <t>11</t>
  </si>
  <si>
    <t>{527cc4cb-7a72-4e33-ba1e-6dd662a85789}</t>
  </si>
  <si>
    <t>12</t>
  </si>
  <si>
    <t>{29af9736-e716-471a-be91-c82863e67a79}</t>
  </si>
  <si>
    <t>13</t>
  </si>
  <si>
    <t>{291f6840-9901-45f2-ba83-c7caab1cf5b8}</t>
  </si>
  <si>
    <t>14</t>
  </si>
  <si>
    <t>Ochrana pred bleskom</t>
  </si>
  <si>
    <t>{62971989-6776-4b4a-8d80-4a8c63506441}</t>
  </si>
  <si>
    <t>Objekt:</t>
  </si>
  <si>
    <t>A - SO 380 Obnova haly údržbarského strediska - oprávnené náklady</t>
  </si>
  <si>
    <t>Časť:</t>
  </si>
  <si>
    <t>01 - Zateplenie obvodového plášťa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</si>
  <si>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</si>
  <si>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</si>
  <si>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</si>
  <si>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</si>
  <si>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</si>
  <si>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</si>
  <si>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</si>
  <si>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</si>
  <si>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</si>
  <si>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</si>
  <si>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</si>
  <si>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</si>
  <si>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767 - Konštrukcie doplnkové kovové</t>
  </si>
  <si>
    <t xml:space="preserve">    771 - Podlahy z dlaždíc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</si>
  <si>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</si>
  <si>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</si>
  <si>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</si>
  <si>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</si>
  <si>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</si>
  <si>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</si>
  <si>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</si>
  <si>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</si>
  <si>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</si>
  <si>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</si>
  <si>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</si>
  <si>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</si>
  <si>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</si>
  <si>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</si>
  <si>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</si>
  <si>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</si>
  <si>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216904112</t>
  </si>
  <si>
    <t>Očistenie plôch tlakovou vodou stien akéhokoľvek muriva</t>
  </si>
  <si>
    <t>m2</t>
  </si>
  <si>
    <t>4</t>
  </si>
  <si>
    <t>22</t>
  </si>
  <si>
    <t>6</t>
  </si>
  <si>
    <t>Úpravy povrchov, podlahy, osadenie</t>
  </si>
  <si>
    <t>622421714</t>
  </si>
  <si>
    <t>Vyrovnanie podkladu stien po otlčení omietok lepiacou maltou 20%</t>
  </si>
  <si>
    <t>32</t>
  </si>
  <si>
    <t>3</t>
  </si>
  <si>
    <t>622464222</t>
  </si>
  <si>
    <t>Vonkajšia omietka stien tenkovrstvová, silikátová, škrabaná, hr. 2 mm</t>
  </si>
  <si>
    <t>34</t>
  </si>
  <si>
    <t>622464224</t>
  </si>
  <si>
    <t>Vonkajšia omietka stien tenkovrstvová, silikátová - hrubozrnná - sokel</t>
  </si>
  <si>
    <t>36</t>
  </si>
  <si>
    <t>5</t>
  </si>
  <si>
    <t>622466116</t>
  </si>
  <si>
    <t>Príprava vonkajšieho podkladu stien - penetrácia</t>
  </si>
  <si>
    <t>38</t>
  </si>
  <si>
    <t>625251340</t>
  </si>
  <si>
    <t>Kontaktný zatepľovací systém hr. 160 mm - minerálne riešenie, kotvy pre porobetón</t>
  </si>
  <si>
    <t>40</t>
  </si>
  <si>
    <t>7</t>
  </si>
  <si>
    <t>625251372</t>
  </si>
  <si>
    <t>Kontaktný zatepľovací systém ostenia hr. 30 mm - minerálne riešenie</t>
  </si>
  <si>
    <t>42</t>
  </si>
  <si>
    <t>8</t>
  </si>
  <si>
    <t>625251387</t>
  </si>
  <si>
    <t>Kontaktný zatepľovací systém hr. 140 mm - riešenie pre sokel (EXP), kotvy s kovovým trňom</t>
  </si>
  <si>
    <t>44</t>
  </si>
  <si>
    <t>9</t>
  </si>
  <si>
    <t>625251388</t>
  </si>
  <si>
    <t>Kontaktný zatepľovací systém hr. 160 mm - riešenie pre sokel (EXP), kotvy s kovovým trňom</t>
  </si>
  <si>
    <t>46</t>
  </si>
  <si>
    <t>10</t>
  </si>
  <si>
    <t>631315711</t>
  </si>
  <si>
    <t>Mazanina z betónu prostého (m3) tr. C 30/37 hr.150-165 mm - bezbariérový prístup</t>
  </si>
  <si>
    <t>m3</t>
  </si>
  <si>
    <t>-1646637630</t>
  </si>
  <si>
    <t>631315711r</t>
  </si>
  <si>
    <t>Dobetonávka rampy z betónu prostého (m3) tr. C 30/37 - do spádu - bezbariérový prístup</t>
  </si>
  <si>
    <t>1841750667</t>
  </si>
  <si>
    <t>631351101</t>
  </si>
  <si>
    <t>Debnenie stien - zhotovenie - bezbariérový prístup</t>
  </si>
  <si>
    <t>2126606227</t>
  </si>
  <si>
    <t>631351102</t>
  </si>
  <si>
    <t>Debnenie stien - odstránenie - bezbariérový prístup</t>
  </si>
  <si>
    <t>1429755550</t>
  </si>
  <si>
    <t>631362442</t>
  </si>
  <si>
    <t>Výstuž mazanín z betónov (z kameniva) a z ľahkých betónov zo sietí KARI, priemer drôtu 8/8 mm, veľkosť oka 150x150 mm - bezbariérový prístup</t>
  </si>
  <si>
    <t>1390367923</t>
  </si>
  <si>
    <t>Ostatné konštrukcie a práce-búranie</t>
  </si>
  <si>
    <t>15</t>
  </si>
  <si>
    <t>953995155</t>
  </si>
  <si>
    <t>Soklový profil Therm SL 16 (plastový)</t>
  </si>
  <si>
    <t>m</t>
  </si>
  <si>
    <t>54</t>
  </si>
  <si>
    <t>16</t>
  </si>
  <si>
    <t>953996131</t>
  </si>
  <si>
    <t>PCI Rohový PVC profil s integrovanou tkaninou 100x100</t>
  </si>
  <si>
    <t>56</t>
  </si>
  <si>
    <t>17</t>
  </si>
  <si>
    <t>978036131</t>
  </si>
  <si>
    <t>Otlčenie omietok vonkajších, v rozsahu do 20 %,  -0,01000t</t>
  </si>
  <si>
    <t>58</t>
  </si>
  <si>
    <t>18</t>
  </si>
  <si>
    <t>979081111</t>
  </si>
  <si>
    <t>Odvoz sutiny a vybúraných hmôt na skládku do 1 km</t>
  </si>
  <si>
    <t>t</t>
  </si>
  <si>
    <t>60</t>
  </si>
  <si>
    <t>19</t>
  </si>
  <si>
    <t>979081121</t>
  </si>
  <si>
    <t>Odvoz sutiny a vybúraných hmôt na skládku za každý ďalší 1 km</t>
  </si>
  <si>
    <t>62</t>
  </si>
  <si>
    <t>979082111</t>
  </si>
  <si>
    <t>Vnútrostavenisková doprava sutiny a vybúraných hmôt do 10 m</t>
  </si>
  <si>
    <t>64</t>
  </si>
  <si>
    <t>21</t>
  </si>
  <si>
    <t>979089012</t>
  </si>
  <si>
    <t>Poplatok za skladovanie - betón, tehly, dlaždice (17 01 ), ostatné</t>
  </si>
  <si>
    <t>66</t>
  </si>
  <si>
    <t>99</t>
  </si>
  <si>
    <t>Presun hmôt HSV</t>
  </si>
  <si>
    <t>999281111</t>
  </si>
  <si>
    <t>Presun hmôt pre opravy a údržbu objektov vrátane vonkajších plášťov výšky do 25 m</t>
  </si>
  <si>
    <t>266688982</t>
  </si>
  <si>
    <t>PSV</t>
  </si>
  <si>
    <t>Práce a dodávky PSV</t>
  </si>
  <si>
    <t>711</t>
  </si>
  <si>
    <t>Izolácie proti vode a vlhkosti</t>
  </si>
  <si>
    <t>23</t>
  </si>
  <si>
    <t>711132107</t>
  </si>
  <si>
    <t>Zhotovenie izolácie proti zemnej vlhkosti nopovou fóloiu položenou voľne na ploche zvislej</t>
  </si>
  <si>
    <t>70</t>
  </si>
  <si>
    <t>24</t>
  </si>
  <si>
    <t>M</t>
  </si>
  <si>
    <t>6288000640</t>
  </si>
  <si>
    <t>Nopová fólia proti zemnej vlhkosti</t>
  </si>
  <si>
    <t>72</t>
  </si>
  <si>
    <t>25</t>
  </si>
  <si>
    <t>998711201</t>
  </si>
  <si>
    <t>Presun hmôt pre izoláciu proti vode v objektoch výšky do 6 m</t>
  </si>
  <si>
    <t>%</t>
  </si>
  <si>
    <t>74</t>
  </si>
  <si>
    <t>764</t>
  </si>
  <si>
    <t>Konštrukcie klampiarske</t>
  </si>
  <si>
    <t>26</t>
  </si>
  <si>
    <t>764410460</t>
  </si>
  <si>
    <t>Oplechovanie parapetov z pozinkovaného poplast. plechu, vrátane rohov r.š. 400 mm</t>
  </si>
  <si>
    <t>78</t>
  </si>
  <si>
    <t>27</t>
  </si>
  <si>
    <t>998764202</t>
  </si>
  <si>
    <t>Presun hmôt pre konštrukcie klampiarske v objektoch výšky nad 6 do 12 m</t>
  </si>
  <si>
    <t>82</t>
  </si>
  <si>
    <t>767</t>
  </si>
  <si>
    <t>Konštrukcie doplnkové kovové</t>
  </si>
  <si>
    <t>28</t>
  </si>
  <si>
    <t>767162110</t>
  </si>
  <si>
    <t>Montáž zábradlia rovného z profilovej ocele - bezbariérový prístup</t>
  </si>
  <si>
    <t>-1187217258</t>
  </si>
  <si>
    <t>29</t>
  </si>
  <si>
    <t>PC76701</t>
  </si>
  <si>
    <t>Zábradlie rampy oceľové pozinkované - Z7 - bezbariérový prístup</t>
  </si>
  <si>
    <t>kg</t>
  </si>
  <si>
    <t>-2003569323</t>
  </si>
  <si>
    <t>30</t>
  </si>
  <si>
    <t>767162111</t>
  </si>
  <si>
    <t>Montáž madla oceľového do muriva - bezbariérový prístup</t>
  </si>
  <si>
    <t>1209025725</t>
  </si>
  <si>
    <t>31</t>
  </si>
  <si>
    <t>PC76702</t>
  </si>
  <si>
    <t>Madlo rampy oceľové pozinkované - bezbariérový prístup</t>
  </si>
  <si>
    <t>-1434137415</t>
  </si>
  <si>
    <t>767411102</t>
  </si>
  <si>
    <t>Montáž opláštenia sendvičovými stenovými panelmi, kotvenie k oceľ.trapez. plechu anikorovými skrutkami 220,12 ks/m2 - strešná rímsa</t>
  </si>
  <si>
    <t>84</t>
  </si>
  <si>
    <t>33</t>
  </si>
  <si>
    <t>5535865590</t>
  </si>
  <si>
    <t>86</t>
  </si>
  <si>
    <t>76791101</t>
  </si>
  <si>
    <t>Prichytenie obv. muriva k oceľ. konštrukcii haly D+M - Z2 - posilnenie exist. obv. stien z dôvodu ich priťaženia navrhovaným zateplením</t>
  </si>
  <si>
    <t>ks</t>
  </si>
  <si>
    <t>102</t>
  </si>
  <si>
    <t>35</t>
  </si>
  <si>
    <t>998767202</t>
  </si>
  <si>
    <t>Presun hmôt pre kovové stavebné doplnkové konštrukcie v objektoch výšky nad 6 do 12 m</t>
  </si>
  <si>
    <t>108</t>
  </si>
  <si>
    <t>771</t>
  </si>
  <si>
    <t>Podlahy z dlaždíc</t>
  </si>
  <si>
    <t>771541216</t>
  </si>
  <si>
    <t>Montáž podláh z dlaždíc kladených do tmelu flexibilného - bezbariérový prístup</t>
  </si>
  <si>
    <t>1831729609</t>
  </si>
  <si>
    <t>37</t>
  </si>
  <si>
    <t>5922900071</t>
  </si>
  <si>
    <t>Dlažba betónová mrazuvzdorná, protišmyková hr. 40 mm - bezbariérový prístup</t>
  </si>
  <si>
    <t>236499243</t>
  </si>
  <si>
    <t>5856110600</t>
  </si>
  <si>
    <t>Lepidlo flexibilné na obklady - bezbariérový prístup</t>
  </si>
  <si>
    <t>1639665791</t>
  </si>
  <si>
    <t>39</t>
  </si>
  <si>
    <t>5856111600</t>
  </si>
  <si>
    <t>Hmota flexibilná škárovacia šedá - bezbariérový prístup</t>
  </si>
  <si>
    <t>1026335112</t>
  </si>
  <si>
    <t>998771201</t>
  </si>
  <si>
    <t>Presun hmôt pre podlahy z dlaždíc v objektoch výšky do 6m - bezbariérový prístup</t>
  </si>
  <si>
    <t>-1384147240</t>
  </si>
  <si>
    <t>02 - Zateplenie strešného plášťa</t>
  </si>
  <si>
    <t xml:space="preserve">    712 - Izolácie striech</t>
  </si>
  <si>
    <t xml:space="preserve">    713 - Izolácie tepelné</t>
  </si>
  <si>
    <t>941941041</t>
  </si>
  <si>
    <t>Montáž lešenia ľahkého pracovného radového s podlahami šírky nad 1,00 do 1,20 m, výšky do 10 m</t>
  </si>
  <si>
    <t>1937094300</t>
  </si>
  <si>
    <t>941941291</t>
  </si>
  <si>
    <t>Príplatok za prvý a každý ďalší i začatý mesiac použitia lešenia ľahkého pracovného radového s podlahami šírky nad 1,00 do 1,20 m, výšky do 10 m</t>
  </si>
  <si>
    <t>2003805250</t>
  </si>
  <si>
    <t>941941841</t>
  </si>
  <si>
    <t>Demontáž lešenia ľahkého pracovného radového s podlahami šírky nad 1,00 do 1,20 m, výšky do 10 m</t>
  </si>
  <si>
    <t>359439938</t>
  </si>
  <si>
    <t>712</t>
  </si>
  <si>
    <t>Izolácie striech</t>
  </si>
  <si>
    <t>712400831</t>
  </si>
  <si>
    <t>Odstránenie povlakovej krytiny na strechách šikmých do 30° 1-2 vrstvy,  uloženie na skládku</t>
  </si>
  <si>
    <t>712400835</t>
  </si>
  <si>
    <t>Príprava podkladu, presekanie bublín a vrásnenia, ich vysušenie a spätné natavenie lepenky</t>
  </si>
  <si>
    <t>712400838</t>
  </si>
  <si>
    <t>Oprava - vyspravenie asf. pásov do 10% plochy strechy</t>
  </si>
  <si>
    <t>998712202</t>
  </si>
  <si>
    <t>Presun hmôt pre izoláciu povlakovej krytiny v objektoch výšky nad 6 do 12 m</t>
  </si>
  <si>
    <t>713</t>
  </si>
  <si>
    <t>Izolácie tepelné</t>
  </si>
  <si>
    <t>713141130</t>
  </si>
  <si>
    <t>D+M Prilepenie postyrén. dosiek EPS 100 Stabil hr. 160 mm PUR lepidlom a prikotvenie teleskop. kotvami s trňom z nerez ocele k exist. oceľ. trapez plechu, alebo lepšia náhrada</t>
  </si>
  <si>
    <t>713141140</t>
  </si>
  <si>
    <t>Vyrovnanie vĺn existujúcej krytiny asf. pásom Bitagit S</t>
  </si>
  <si>
    <t>713141178</t>
  </si>
  <si>
    <t>Postrek PUR striech r 60 kg/m3 v hr. 40-45 mm</t>
  </si>
  <si>
    <t>713141179</t>
  </si>
  <si>
    <t>713141180</t>
  </si>
  <si>
    <t>Posyp drvenou bridlicou do UV vrstvy</t>
  </si>
  <si>
    <t>998713202</t>
  </si>
  <si>
    <t>Presun hmôt pre izolácie tepelné v objektoch výšky nad 6 m do 12 m</t>
  </si>
  <si>
    <t>764173600</t>
  </si>
  <si>
    <t>Záveterná lišta r.š. 560 mm - K9 - súčasť konštrukcie navrhovaného zateplenia strechy</t>
  </si>
  <si>
    <t>764326218</t>
  </si>
  <si>
    <t>Lemovanie styku rímsy a okna z pozinkovaného lakoplast. plechu, r.š. 120mm - K8</t>
  </si>
  <si>
    <t>764326220</t>
  </si>
  <si>
    <t>Lemovanie z pozinkovaného lakoplast. plechu, ríms r.š. 300 mm - K7</t>
  </si>
  <si>
    <t>764327219</t>
  </si>
  <si>
    <t>Oplechovanie rímsy strechy z pozinkovaného lakoplast. plechu r.š. 220 mm - K9</t>
  </si>
  <si>
    <t>764327220</t>
  </si>
  <si>
    <t>Lemovanie z pozinkovaného lakoplast. plechu, odkvapov vr. oceľ. pripoj.lišty, horný diel r.š. 300 mm - K6 - súčasť konštrukcie navrhovaného zateplenia strechy</t>
  </si>
  <si>
    <t>764327230</t>
  </si>
  <si>
    <t>Lemovanie z pozinkovaného lakoplast. plechu, odkvapov r.š. 390mm, spodný diel - K6 - súčasť konštrukcie navrhovaného zateplenia strechy</t>
  </si>
  <si>
    <t>764327240</t>
  </si>
  <si>
    <t>Oplechovanie styku striešky so stenou z pozinkovaného lakoplast. plechu, r.š. 425 mm - K13</t>
  </si>
  <si>
    <t>-455866896</t>
  </si>
  <si>
    <t>764331420</t>
  </si>
  <si>
    <t>Lemovanie rímsy strechy v štíte z pozinkovaného lakoplast. plechu, r.š. 250 mm - K11</t>
  </si>
  <si>
    <t>764331440</t>
  </si>
  <si>
    <t>Lemovanie rímsy strechy v štíte z pozinkovaného lakoplast. plechu, r.š. 400 mm - K10</t>
  </si>
  <si>
    <t>767397103s</t>
  </si>
  <si>
    <t>Montáž strešných sendvičových panelov, kotvenie k oceľ.trapez. plechu anikorovými skrutkami 220,12 ks/m2</t>
  </si>
  <si>
    <t>5535865661</t>
  </si>
  <si>
    <t>48</t>
  </si>
  <si>
    <t>767411142</t>
  </si>
  <si>
    <t>Vyplnenie vlny trapezu PUR penou - strešná rímsa</t>
  </si>
  <si>
    <t>-1619027960</t>
  </si>
  <si>
    <t>767PC102</t>
  </si>
  <si>
    <t>Oceľ profil L 65/65/6 dl. 765 na predlženie kotiev - Z1</t>
  </si>
  <si>
    <t>-816110340</t>
  </si>
  <si>
    <t>50</t>
  </si>
  <si>
    <t>03 - Výmena výplní otvorových konštrukcií</t>
  </si>
  <si>
    <t xml:space="preserve">    766 - Konštrukcie stolárske</t>
  </si>
  <si>
    <t>612401396</t>
  </si>
  <si>
    <t>Omietka jednotlivých malých plôch vnútorných stien akoukoľvek maltou - ostenia okien a dverí</t>
  </si>
  <si>
    <t>612409991</t>
  </si>
  <si>
    <t>Začistenie omietok (s dodaním hmoty) okolo okien, dverí</t>
  </si>
  <si>
    <t>648991111</t>
  </si>
  <si>
    <t>Osadenie parapetných dosiek z plastických a AL, hmôt, š. do 250 mm</t>
  </si>
  <si>
    <t>6119000970</t>
  </si>
  <si>
    <t>Vnútorné parapetné dosky plastové komôrkové,B=250mm biela</t>
  </si>
  <si>
    <t>PC97001</t>
  </si>
  <si>
    <t>Vnútorné parapetné dosky hliníkové š. 180mm</t>
  </si>
  <si>
    <t>968061112</t>
  </si>
  <si>
    <t>Vyvesenie dreveného okenného krídla do suti plochy do 1, 5 m2, -0,01200t</t>
  </si>
  <si>
    <t>968071115</t>
  </si>
  <si>
    <t>Demontáž okien kovových, 1 bm obvodu - 0,005t</t>
  </si>
  <si>
    <t>968071116</t>
  </si>
  <si>
    <t>Demontáž dverí kovových vchodových, 1 bm obvodu - 0,005t</t>
  </si>
  <si>
    <t>968071125</t>
  </si>
  <si>
    <t>Vyvesenie kovového dverného krídla do suti plochy do 2 m2</t>
  </si>
  <si>
    <t>Presun hmôt</t>
  </si>
  <si>
    <t>764410440</t>
  </si>
  <si>
    <t>Oplechovanie parapetov z pozinkovaného lakoplast. plechu, vrátane rohov r.š. 250 mm</t>
  </si>
  <si>
    <t>764410850</t>
  </si>
  <si>
    <t>Demontáž oplechovania parapetov rš od 100 do 330 mm,  -0,00135t</t>
  </si>
  <si>
    <t>766</t>
  </si>
  <si>
    <t>Konštrukcie stolárske</t>
  </si>
  <si>
    <t>766621081</t>
  </si>
  <si>
    <t>Montáž okna plastového na PUR penu</t>
  </si>
  <si>
    <t>6114123920</t>
  </si>
  <si>
    <t>Plastové okno jednokrídlové OS, rozmer 900x900 mm (vxš), izolačné trojsklo - O1</t>
  </si>
  <si>
    <t>6114123922</t>
  </si>
  <si>
    <t>Plastové okno jednokrídlové pevné, do okna osadiť jesvujúci ventilátor, rozmer 900x900 mm (vxš), - O2</t>
  </si>
  <si>
    <t>6114123941</t>
  </si>
  <si>
    <t>Plastové okno jednokrídlové OS, izolačné trojsklo, rozmer 900x1200 mm (vxš) - O3</t>
  </si>
  <si>
    <t>998766202</t>
  </si>
  <si>
    <t>Presun hmot pre konštrukcie stolárske v objektoch výšky nad 6 do 12 m</t>
  </si>
  <si>
    <t>767612100</t>
  </si>
  <si>
    <t>Montáž okien hliníkových PUR penou</t>
  </si>
  <si>
    <t>52</t>
  </si>
  <si>
    <t>5534160101</t>
  </si>
  <si>
    <t>Hliníkové dvere 1-krídl. 900/1970 plné bez zasklenia, do otvoru 1100/2050 - D1</t>
  </si>
  <si>
    <t>5534160102</t>
  </si>
  <si>
    <t>Hliníkové okno OS  1100/5505, izolačné trojsklo - O4</t>
  </si>
  <si>
    <t>5534160103</t>
  </si>
  <si>
    <t>Hliníkové okno pevné  1200/5505, izolačný polykarbonát 9-komorový hr. 40mm - O5</t>
  </si>
  <si>
    <t>5534160104</t>
  </si>
  <si>
    <t>Hliníkové okno pevné  1200/5145, izolačný polykarbonát 9-komorový hr. 40mm - O6</t>
  </si>
  <si>
    <t>767812100</t>
  </si>
  <si>
    <t>Montáž pomocný oceľ. profil pre kotvenie okien</t>
  </si>
  <si>
    <t>767PC101</t>
  </si>
  <si>
    <t>Pomocný oceľ. profil L 50/50/4 dl. 1200 - Z6</t>
  </si>
  <si>
    <t>B - SO 380 Obnova haly údržbarského strediska - neoprávnené náklady</t>
  </si>
  <si>
    <t>11 - Zateplenie obvodového plášťa</t>
  </si>
  <si>
    <t xml:space="preserve">    1 - Zemné práce</t>
  </si>
  <si>
    <t xml:space="preserve">    5 - Komunikácie</t>
  </si>
  <si>
    <t>Zemné práce</t>
  </si>
  <si>
    <t>113307132</t>
  </si>
  <si>
    <t>Odstránenie chodníka z betónu prostého, hr. vrstvy do 200 mm</t>
  </si>
  <si>
    <t>730338702</t>
  </si>
  <si>
    <t>132201101</t>
  </si>
  <si>
    <t>Výkop ryhy do šírky 600 mm v horn.3 do 100 m3</t>
  </si>
  <si>
    <t>1922665173</t>
  </si>
  <si>
    <t>132201109</t>
  </si>
  <si>
    <t>Príplatok k cene za lepivosť pri hĺbení rýh šírky do 600 mm zapažených i nezapažených s urovnaním dna v hornine 3</t>
  </si>
  <si>
    <t>343657793</t>
  </si>
  <si>
    <t>162201101</t>
  </si>
  <si>
    <t>Vodorovné premiestnenie výkopku z horniny 1-4 do 20m</t>
  </si>
  <si>
    <t>-484000874</t>
  </si>
  <si>
    <t>162201102</t>
  </si>
  <si>
    <t>Vodorovné premiestnenie výkopku z horniny 1-4 nad 20-50m</t>
  </si>
  <si>
    <t>250323282</t>
  </si>
  <si>
    <t>162501102</t>
  </si>
  <si>
    <t>Vodorovné premiestnenie výkopku po spevnenej ceste z horniny tr.1-4, do 100 m3 na vzdialenosť do 3000 m</t>
  </si>
  <si>
    <t>2099997615</t>
  </si>
  <si>
    <t>162501105</t>
  </si>
  <si>
    <t>Vodorovné premiestnenie výkopku po spevnenej ceste z horniny tr.1-4, do 100 m3, príplatok k cene za každých ďalšich a začatých 1000 m</t>
  </si>
  <si>
    <t>1356684086</t>
  </si>
  <si>
    <t>171201201</t>
  </si>
  <si>
    <t>Uloženie sypaniny na skládky do 100 m3</t>
  </si>
  <si>
    <t>-807106459</t>
  </si>
  <si>
    <t>171209002</t>
  </si>
  <si>
    <t>Poplatok za skladovanie - zemina a kamenivo (17 05) ostatné</t>
  </si>
  <si>
    <t>-779737611</t>
  </si>
  <si>
    <t>174101001</t>
  </si>
  <si>
    <t>Zásyp sypaninou so zhutnením jám, šachiet, rýh, zárezov alebo okolo objektov do 100 m3</t>
  </si>
  <si>
    <t>-1869788310</t>
  </si>
  <si>
    <t>271571111</t>
  </si>
  <si>
    <t>Vankúše zhutnené pod základy zo štrkopiesku</t>
  </si>
  <si>
    <t>2040457247</t>
  </si>
  <si>
    <t>274313611</t>
  </si>
  <si>
    <t>Betón základových pásov, prostý tr. C 16/20</t>
  </si>
  <si>
    <t>663511077</t>
  </si>
  <si>
    <t>Komunikácie</t>
  </si>
  <si>
    <t>564651100</t>
  </si>
  <si>
    <t>Podklad z kameniva hrubého drveného veľ. 0-32 mm s rozprestretím a zhutnením, po zhutnení hr. 150 mm</t>
  </si>
  <si>
    <t>880845222</t>
  </si>
  <si>
    <t>581114113</t>
  </si>
  <si>
    <t>Kryt z betónu prostého C 30/37 odkvapový chodník hr. 80-240 mm</t>
  </si>
  <si>
    <t>2059449020</t>
  </si>
  <si>
    <t>5811143501</t>
  </si>
  <si>
    <t>Debnenie bočníc odkvapového chodníka - zhotovenie</t>
  </si>
  <si>
    <t>-84949517</t>
  </si>
  <si>
    <t>5811143502</t>
  </si>
  <si>
    <t>Debnenie bočníc odkvapového chodníka - odstránenie</t>
  </si>
  <si>
    <t>1917564421</t>
  </si>
  <si>
    <t>76793101</t>
  </si>
  <si>
    <t>Montáž vetracej mriečky a úprava otvoru v zateplení</t>
  </si>
  <si>
    <t>748283835</t>
  </si>
  <si>
    <t>PC767201</t>
  </si>
  <si>
    <t>Vetracia mriežka hliníková 300/400 mm so sieťkou a protidažď. žalúziou - Z5</t>
  </si>
  <si>
    <t>569209342</t>
  </si>
  <si>
    <t>12 - Zateplenie strešného plášťa</t>
  </si>
  <si>
    <t>764343511</t>
  </si>
  <si>
    <t>Lemovanie z pozinkovaného lakoplast. PZf plechu, potrubia kanalizácie DN125 - K14</t>
  </si>
  <si>
    <t>1715412946</t>
  </si>
  <si>
    <t>764352429</t>
  </si>
  <si>
    <t>Žľaby z pozinkovaného lakoplast. plechu, pododkvapové polkruhové r.š. 400 mm - K3</t>
  </si>
  <si>
    <t>536000250</t>
  </si>
  <si>
    <t>764359412</t>
  </si>
  <si>
    <t>Kotlík kónický z pozinkovaného lakoplast. plechu, pre rúry s priemerom od 100 do 125 mm - K4</t>
  </si>
  <si>
    <t>2034360263</t>
  </si>
  <si>
    <t>764454454</t>
  </si>
  <si>
    <t>Zvodové rúry z pozinkovaného lakoplast. plechu, kruhové priemer 125 mm - K5</t>
  </si>
  <si>
    <t>1875828645</t>
  </si>
  <si>
    <t>767421831</t>
  </si>
  <si>
    <t>Úprava jestv. oceľ. prístrešku nad vstup. dverami - Z4</t>
  </si>
  <si>
    <t>-707501669</t>
  </si>
  <si>
    <t>767421832</t>
  </si>
  <si>
    <t>Úprava jestv. oceľ. prístrešku nad hlavným vstupom - Z3</t>
  </si>
  <si>
    <t>758690652</t>
  </si>
  <si>
    <t>767833100</t>
  </si>
  <si>
    <t>Montáž rebríkov do muriva s bočnicami z profilovej ocele, z rúrok alebo z tenkostenných profilov - s predĺženými kotvami do zateplenia</t>
  </si>
  <si>
    <t>1620487685</t>
  </si>
  <si>
    <t>767833101</t>
  </si>
  <si>
    <t>Úprava rebríka -  predĺženie kotiev do muriva po zateplení, vrátane náteru, základný + 2x vrchný syntetický</t>
  </si>
  <si>
    <t>411460999</t>
  </si>
  <si>
    <t>767893100</t>
  </si>
  <si>
    <t>Demontáž rebríkov do muriva s bočnicami z profilovej ocele</t>
  </si>
  <si>
    <t>-101666737</t>
  </si>
  <si>
    <t>13 - Výmena výplní otvorových konštrukcií</t>
  </si>
  <si>
    <t xml:space="preserve">    783 - Dokončovacie práce - nátery</t>
  </si>
  <si>
    <t xml:space="preserve">    784 - Dokončovacie práce - maľby</t>
  </si>
  <si>
    <t>783</t>
  </si>
  <si>
    <t>Dokončovacie práce - nátery</t>
  </si>
  <si>
    <t>783201812</t>
  </si>
  <si>
    <t>Odstránenie starých náterov z kovových doplnkových konštrukcií oceľovou kefou - brány</t>
  </si>
  <si>
    <t>-1010099263</t>
  </si>
  <si>
    <t>783251002</t>
  </si>
  <si>
    <t>Nátery kov.stav.doplnk.konštr. epoxidové dvojnonásobné</t>
  </si>
  <si>
    <t>-737490735</t>
  </si>
  <si>
    <t>783251017</t>
  </si>
  <si>
    <t>Nátery kov.stav.doplnk.konštr. epoxidové základné - brány</t>
  </si>
  <si>
    <t>1007620743</t>
  </si>
  <si>
    <t>784</t>
  </si>
  <si>
    <t>Dokončovacie práce - maľby</t>
  </si>
  <si>
    <t>784152271</t>
  </si>
  <si>
    <t>Maľby z maliarskych zmesí - penetrácia podkladu</t>
  </si>
  <si>
    <t>766112966</t>
  </si>
  <si>
    <t>784153271</t>
  </si>
  <si>
    <t>Maľby z maliarskych zmesí dvojnásobné biele</t>
  </si>
  <si>
    <t>-2004259229</t>
  </si>
  <si>
    <t>14 - Ochrana pred bleskom</t>
  </si>
  <si>
    <t>21-M - Elektromontáže</t>
  </si>
  <si>
    <t>OST - Ostatné</t>
  </si>
  <si>
    <t>21-M</t>
  </si>
  <si>
    <t>Elektromontáže</t>
  </si>
  <si>
    <t>Pol1</t>
  </si>
  <si>
    <t>Vodič AlMgSi 8 neizolovaný</t>
  </si>
  <si>
    <t>256</t>
  </si>
  <si>
    <t>-1312278099</t>
  </si>
  <si>
    <t>Pol2</t>
  </si>
  <si>
    <t>Podpera PV21bet. + Nadstavec</t>
  </si>
  <si>
    <t>-137468856</t>
  </si>
  <si>
    <t>Pol3</t>
  </si>
  <si>
    <t>Vodič FeZn 30x4</t>
  </si>
  <si>
    <t>1596369449</t>
  </si>
  <si>
    <t>Pol4</t>
  </si>
  <si>
    <t>Vodič FeZn 10 izolovaný</t>
  </si>
  <si>
    <t>-593736093</t>
  </si>
  <si>
    <t>Pol5</t>
  </si>
  <si>
    <t>Skúšobná svorka SZ malá</t>
  </si>
  <si>
    <t>1623774954</t>
  </si>
  <si>
    <t>Pol6</t>
  </si>
  <si>
    <t>Svorka SO odkvap</t>
  </si>
  <si>
    <t>-182188302</t>
  </si>
  <si>
    <t>Pol7</t>
  </si>
  <si>
    <t>Svorka uzemňovacia SR 03 B</t>
  </si>
  <si>
    <t>1371202981</t>
  </si>
  <si>
    <t>Pol8</t>
  </si>
  <si>
    <t>Svorka krížová SK AlMgSi 8</t>
  </si>
  <si>
    <t>84396567</t>
  </si>
  <si>
    <t>Pol9</t>
  </si>
  <si>
    <t>SUP bez pásika</t>
  </si>
  <si>
    <t>-123162601</t>
  </si>
  <si>
    <t>Pol10</t>
  </si>
  <si>
    <t>Pásik nerezový A2 1,0m</t>
  </si>
  <si>
    <t>1061285620</t>
  </si>
  <si>
    <t>Pol11</t>
  </si>
  <si>
    <t>Podpera na fasádu PV17-4</t>
  </si>
  <si>
    <t>-597611347</t>
  </si>
  <si>
    <t>Pol12</t>
  </si>
  <si>
    <t>Svorka na odkvapovú rúru ST10 StSt 50-140mm</t>
  </si>
  <si>
    <t>-566746514</t>
  </si>
  <si>
    <t>Pol13</t>
  </si>
  <si>
    <t>Svorka spojovacia SR 02 M8 A2</t>
  </si>
  <si>
    <t>-613814511</t>
  </si>
  <si>
    <t>Pol14</t>
  </si>
  <si>
    <t>Svorka Spojovacia SS</t>
  </si>
  <si>
    <t>1795742401</t>
  </si>
  <si>
    <t>Pol15</t>
  </si>
  <si>
    <t>Štítok označenia zvodu</t>
  </si>
  <si>
    <t>715086684</t>
  </si>
  <si>
    <t>Pol16</t>
  </si>
  <si>
    <t>Výstražná tabuľka A6 - krokové a dotykové napätie</t>
  </si>
  <si>
    <t>-1876027956</t>
  </si>
  <si>
    <t>Pol17</t>
  </si>
  <si>
    <t>Ochranná trubka zvodu</t>
  </si>
  <si>
    <t>1782960281</t>
  </si>
  <si>
    <t>Pol18</t>
  </si>
  <si>
    <t>Držiak ochrannej trubky</t>
  </si>
  <si>
    <t>-1266846867</t>
  </si>
  <si>
    <t>HZS-001</t>
  </si>
  <si>
    <t>Revízie</t>
  </si>
  <si>
    <t>hod</t>
  </si>
  <si>
    <t>-1374335774</t>
  </si>
  <si>
    <t>HZS-004</t>
  </si>
  <si>
    <t>Nešpecifikované práce</t>
  </si>
  <si>
    <t>-1078067113</t>
  </si>
  <si>
    <t>M21</t>
  </si>
  <si>
    <t>Demontáž pôvodného BLZ</t>
  </si>
  <si>
    <t>263942826</t>
  </si>
  <si>
    <t>M21.1</t>
  </si>
  <si>
    <t>Zvodový vodič bez podpier AlMgSi do D 10 mm, Al D 10 mm Cu D 8 mm</t>
  </si>
  <si>
    <t>614504410</t>
  </si>
  <si>
    <t>M21.2</t>
  </si>
  <si>
    <t>Bleskozvodová svorka nad 2 skrutky (ST, SJ, SK, SZ, SR 01, 02)</t>
  </si>
  <si>
    <t>KUS</t>
  </si>
  <si>
    <t>1565059247</t>
  </si>
  <si>
    <t>M21.3</t>
  </si>
  <si>
    <t>Označenie zvodov štítkami</t>
  </si>
  <si>
    <t>1590984893</t>
  </si>
  <si>
    <t>M21.4</t>
  </si>
  <si>
    <t>Podpera PV21bet,+ Nadstavec montáž</t>
  </si>
  <si>
    <t>35803188</t>
  </si>
  <si>
    <t>M21.5</t>
  </si>
  <si>
    <t>Zvodový vodič konzola upevnennie</t>
  </si>
  <si>
    <t>275349417</t>
  </si>
  <si>
    <t>M21.6</t>
  </si>
  <si>
    <t>Protikorózna ochrana spojov v zemi</t>
  </si>
  <si>
    <t>1382786058</t>
  </si>
  <si>
    <t>M21.7</t>
  </si>
  <si>
    <t>Uloženie FeZn 30x4 v zemi (+zásyp pieskom)</t>
  </si>
  <si>
    <t>266058501</t>
  </si>
  <si>
    <t>M21-MV</t>
  </si>
  <si>
    <t>Murárske výpomoci</t>
  </si>
  <si>
    <t>684012182</t>
  </si>
  <si>
    <t>M21-PM</t>
  </si>
  <si>
    <t>Podružný materiál</t>
  </si>
  <si>
    <t>-1949190882</t>
  </si>
  <si>
    <t>M21-PPV</t>
  </si>
  <si>
    <t>Podiel pridružených výkonov</t>
  </si>
  <si>
    <t>-560112341</t>
  </si>
  <si>
    <t>OST</t>
  </si>
  <si>
    <t>Ostatné</t>
  </si>
  <si>
    <t>EURO</t>
  </si>
  <si>
    <t>Vplyv konverzie SKK na EUR</t>
  </si>
  <si>
    <t>262144</t>
  </si>
  <si>
    <t>1863803391</t>
  </si>
  <si>
    <t>REKAPITULÁCIA VÝKAZU</t>
  </si>
  <si>
    <t xml:space="preserve">KRYCÍ LIST </t>
  </si>
  <si>
    <t>REKAPITULÁCIA</t>
  </si>
  <si>
    <t>Vkaz výmer</t>
  </si>
  <si>
    <t xml:space="preserve">REKAPITULÁCIA </t>
  </si>
  <si>
    <t>Výkaz výmer</t>
  </si>
  <si>
    <t>KRYCÍ LIST</t>
  </si>
  <si>
    <t>Zníženie energetickej náročnosti objektov ZTS Sabinov a.s.                                                                                     - SO 380Obnova haly udržbarského strediska</t>
  </si>
  <si>
    <t>ZTS Sabinov a.s., Hollého 27, 083 30 Sabinov</t>
  </si>
  <si>
    <t>Edita Gajdošová - GM-Projektová kancelária, Poľná 11989/15, 08006 Prešov</t>
  </si>
  <si>
    <t>Ing. Michal Gajdoš</t>
  </si>
  <si>
    <t>00590797</t>
  </si>
  <si>
    <t>SK2020524759</t>
  </si>
  <si>
    <t>Ing. Jozef Király, PhD.</t>
  </si>
  <si>
    <t>Sendvičový PUR panel stenový KINGSPAN KS 1000 alebo ekvivalent  , hr.panela 150mm, alebo lepšia náhrada</t>
  </si>
  <si>
    <t>Nástrek silikónovej UV vrstvy SILICOAT alebo ekvivalent  na nástrek PUR - 2 vrstvy, odtieň šedý, alebo lepšia náhrada</t>
  </si>
  <si>
    <t>Sendvičový PUR panel strešný KINGSPAN KS1000 alebo ekvivalent , hr.panela 150mm, alebo lepšia náhrada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</si>
</sst>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Arial CE"/>
      <family val="2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0" fillId="0" borderId="0" xfId="0"/>
    <xf numFmtId="0" fontId="34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3" fillId="0" borderId="0" xfId="0" applyFont="1" applyAlignment="1"/>
    <xf numFmtId="49" fontId="3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topLeftCell="A22" workbookViewId="0">
      <selection activeCell="H5" sqref="H5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189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635</v>
      </c>
      <c r="AR4" s="17"/>
      <c r="AS4" s="19" t="s">
        <v>8</v>
      </c>
      <c r="BS4" s="14" t="s">
        <v>9</v>
      </c>
    </row>
    <row r="5" spans="1:74" s="1" customFormat="1" ht="12" customHeight="1" x14ac:dyDescent="0.2">
      <c r="B5" s="17"/>
      <c r="D5" s="20" t="s">
        <v>10</v>
      </c>
      <c r="K5" s="183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7"/>
      <c r="BS5" s="14" t="s">
        <v>6</v>
      </c>
    </row>
    <row r="6" spans="1:74" s="1" customFormat="1" ht="36.9" customHeight="1" x14ac:dyDescent="0.2">
      <c r="B6" s="17"/>
      <c r="D6" s="22" t="s">
        <v>11</v>
      </c>
      <c r="K6" s="185" t="s">
        <v>642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7"/>
      <c r="BS6" s="14" t="s">
        <v>6</v>
      </c>
    </row>
    <row r="7" spans="1:74" s="1" customFormat="1" ht="12" customHeight="1" x14ac:dyDescent="0.2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14</v>
      </c>
      <c r="K8" s="21" t="s">
        <v>15</v>
      </c>
      <c r="AK8" s="23" t="s">
        <v>16</v>
      </c>
      <c r="AN8" s="21" t="s">
        <v>17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5">
      <c r="B10" s="17"/>
      <c r="D10" s="23" t="s">
        <v>18</v>
      </c>
      <c r="K10" s="194" t="s">
        <v>643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23" t="s">
        <v>19</v>
      </c>
      <c r="AN10" s="196" t="s">
        <v>646</v>
      </c>
      <c r="AO10" s="197"/>
      <c r="AP10" s="173"/>
      <c r="AR10" s="17"/>
      <c r="BS10" s="14" t="s">
        <v>6</v>
      </c>
    </row>
    <row r="11" spans="1:74" s="1" customFormat="1" ht="18.45" customHeight="1" x14ac:dyDescent="0.25">
      <c r="B11" s="17"/>
      <c r="E11" s="21" t="s">
        <v>15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23" t="s">
        <v>20</v>
      </c>
      <c r="AN11" s="196" t="s">
        <v>647</v>
      </c>
      <c r="AO11" s="198"/>
      <c r="AP11" s="198"/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15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5">
      <c r="B16" s="17"/>
      <c r="D16" s="23" t="s">
        <v>22</v>
      </c>
      <c r="K16" s="195" t="s">
        <v>644</v>
      </c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15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5">
      <c r="B19" s="17"/>
      <c r="D19" s="23" t="s">
        <v>24</v>
      </c>
      <c r="K19" s="195" t="s">
        <v>645</v>
      </c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15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25</v>
      </c>
      <c r="AR22" s="17"/>
    </row>
    <row r="23" spans="1:71" s="1" customFormat="1" ht="16.5" customHeight="1" x14ac:dyDescent="0.2">
      <c r="B23" s="17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/>
      <c r="AL26" s="192"/>
      <c r="AM26" s="192"/>
      <c r="AN26" s="192"/>
      <c r="AO26" s="192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3" t="s">
        <v>27</v>
      </c>
      <c r="M28" s="193"/>
      <c r="N28" s="193"/>
      <c r="O28" s="193"/>
      <c r="P28" s="193"/>
      <c r="Q28" s="26"/>
      <c r="R28" s="26"/>
      <c r="S28" s="26"/>
      <c r="T28" s="26"/>
      <c r="U28" s="26"/>
      <c r="V28" s="26"/>
      <c r="W28" s="193" t="s">
        <v>28</v>
      </c>
      <c r="X28" s="193"/>
      <c r="Y28" s="193"/>
      <c r="Z28" s="193"/>
      <c r="AA28" s="193"/>
      <c r="AB28" s="193"/>
      <c r="AC28" s="193"/>
      <c r="AD28" s="193"/>
      <c r="AE28" s="193"/>
      <c r="AF28" s="26"/>
      <c r="AG28" s="26"/>
      <c r="AH28" s="26"/>
      <c r="AI28" s="26"/>
      <c r="AJ28" s="26"/>
      <c r="AK28" s="193" t="s">
        <v>29</v>
      </c>
      <c r="AL28" s="193"/>
      <c r="AM28" s="193"/>
      <c r="AN28" s="193"/>
      <c r="AO28" s="193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30</v>
      </c>
      <c r="F29" s="23" t="s">
        <v>31</v>
      </c>
      <c r="L29" s="188">
        <v>0.2</v>
      </c>
      <c r="M29" s="187"/>
      <c r="N29" s="187"/>
      <c r="O29" s="187"/>
      <c r="P29" s="187"/>
      <c r="W29" s="186"/>
      <c r="X29" s="187"/>
      <c r="Y29" s="187"/>
      <c r="Z29" s="187"/>
      <c r="AA29" s="187"/>
      <c r="AB29" s="187"/>
      <c r="AC29" s="187"/>
      <c r="AD29" s="187"/>
      <c r="AE29" s="187"/>
      <c r="AK29" s="186"/>
      <c r="AL29" s="187"/>
      <c r="AM29" s="187"/>
      <c r="AN29" s="187"/>
      <c r="AO29" s="187"/>
      <c r="AR29" s="31"/>
    </row>
    <row r="30" spans="1:71" s="3" customFormat="1" ht="14.4" customHeight="1" x14ac:dyDescent="0.2">
      <c r="B30" s="31"/>
      <c r="F30" s="23" t="s">
        <v>32</v>
      </c>
      <c r="L30" s="188">
        <v>0.2</v>
      </c>
      <c r="M30" s="187"/>
      <c r="N30" s="187"/>
      <c r="O30" s="187"/>
      <c r="P30" s="187"/>
      <c r="W30" s="186"/>
      <c r="X30" s="187"/>
      <c r="Y30" s="187"/>
      <c r="Z30" s="187"/>
      <c r="AA30" s="187"/>
      <c r="AB30" s="187"/>
      <c r="AC30" s="187"/>
      <c r="AD30" s="187"/>
      <c r="AE30" s="187"/>
      <c r="AK30" s="186"/>
      <c r="AL30" s="187"/>
      <c r="AM30" s="187"/>
      <c r="AN30" s="187"/>
      <c r="AO30" s="187"/>
      <c r="AR30" s="31"/>
    </row>
    <row r="31" spans="1:71" s="3" customFormat="1" ht="14.4" hidden="1" customHeight="1" x14ac:dyDescent="0.2">
      <c r="B31" s="31"/>
      <c r="F31" s="23" t="s">
        <v>33</v>
      </c>
      <c r="L31" s="188">
        <v>0.2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1"/>
    </row>
    <row r="32" spans="1:71" s="3" customFormat="1" ht="14.4" hidden="1" customHeight="1" x14ac:dyDescent="0.2">
      <c r="B32" s="31"/>
      <c r="F32" s="23" t="s">
        <v>34</v>
      </c>
      <c r="L32" s="188">
        <v>0.2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1"/>
    </row>
    <row r="33" spans="1:57" s="3" customFormat="1" ht="14.4" hidden="1" customHeight="1" x14ac:dyDescent="0.2">
      <c r="B33" s="31"/>
      <c r="F33" s="23" t="s">
        <v>35</v>
      </c>
      <c r="L33" s="188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1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9" t="s">
        <v>38</v>
      </c>
      <c r="Y35" s="200"/>
      <c r="Z35" s="200"/>
      <c r="AA35" s="200"/>
      <c r="AB35" s="200"/>
      <c r="AC35" s="34"/>
      <c r="AD35" s="34"/>
      <c r="AE35" s="34"/>
      <c r="AF35" s="34"/>
      <c r="AG35" s="34"/>
      <c r="AH35" s="34"/>
      <c r="AI35" s="34"/>
      <c r="AJ35" s="34"/>
      <c r="AK35" s="201"/>
      <c r="AL35" s="200"/>
      <c r="AM35" s="200"/>
      <c r="AN35" s="200"/>
      <c r="AO35" s="202"/>
      <c r="AP35" s="32"/>
      <c r="AQ35" s="32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 x14ac:dyDescent="0.2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10</v>
      </c>
      <c r="L84" s="4">
        <f>K5</f>
        <v>0</v>
      </c>
      <c r="AR84" s="45"/>
    </row>
    <row r="85" spans="1:91" s="5" customFormat="1" ht="36.9" customHeight="1" x14ac:dyDescent="0.2">
      <c r="B85" s="46"/>
      <c r="C85" s="47" t="s">
        <v>11</v>
      </c>
      <c r="L85" s="206" t="str">
        <f>K6</f>
        <v>Zníženie energetickej náročnosti objektov ZTS Sabinov a.s.                                                                                     - SO 380Obnova haly udržbarského strediska</v>
      </c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R85" s="46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208" t="str">
        <f>IF(AN8= "","",AN8)</f>
        <v>9.12.2019</v>
      </c>
      <c r="AN87" s="208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210" t="str">
        <f>IF(E17="","",E17)</f>
        <v xml:space="preserve"> </v>
      </c>
      <c r="AN89" s="211"/>
      <c r="AO89" s="211"/>
      <c r="AP89" s="211"/>
      <c r="AQ89" s="26"/>
      <c r="AR89" s="27"/>
      <c r="AS89" s="212" t="s">
        <v>46</v>
      </c>
      <c r="AT89" s="21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 x14ac:dyDescent="0.2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210" t="str">
        <f>IF(E20="","",E20)</f>
        <v xml:space="preserve"> </v>
      </c>
      <c r="AN90" s="211"/>
      <c r="AO90" s="211"/>
      <c r="AP90" s="211"/>
      <c r="AQ90" s="26"/>
      <c r="AR90" s="27"/>
      <c r="AS90" s="214"/>
      <c r="AT90" s="21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4"/>
      <c r="AT91" s="21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204" t="s">
        <v>47</v>
      </c>
      <c r="D92" s="178"/>
      <c r="E92" s="178"/>
      <c r="F92" s="178"/>
      <c r="G92" s="178"/>
      <c r="H92" s="54"/>
      <c r="I92" s="177" t="s">
        <v>48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209" t="s">
        <v>49</v>
      </c>
      <c r="AH92" s="178"/>
      <c r="AI92" s="178"/>
      <c r="AJ92" s="178"/>
      <c r="AK92" s="178"/>
      <c r="AL92" s="178"/>
      <c r="AM92" s="178"/>
      <c r="AN92" s="177" t="s">
        <v>50</v>
      </c>
      <c r="AO92" s="178"/>
      <c r="AP92" s="179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 x14ac:dyDescent="0.2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7"/>
      <c r="AH94" s="217"/>
      <c r="AI94" s="217"/>
      <c r="AJ94" s="217"/>
      <c r="AK94" s="217"/>
      <c r="AL94" s="217"/>
      <c r="AM94" s="217"/>
      <c r="AN94" s="182"/>
      <c r="AO94" s="182"/>
      <c r="AP94" s="182"/>
      <c r="AQ94" s="66" t="s">
        <v>1</v>
      </c>
      <c r="AR94" s="62"/>
      <c r="AS94" s="67">
        <f>ROUND(AS95+AS99,2)</f>
        <v>0</v>
      </c>
      <c r="AT94" s="68">
        <f t="shared" ref="AT94:AT103" si="0">ROUND(SUM(AV94:AW94),2)</f>
        <v>0</v>
      </c>
      <c r="AU94" s="69">
        <f>ROUND(AU95+AU99,5)</f>
        <v>492.67388999999997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ROUND(AZ95+AZ99,2)</f>
        <v>0</v>
      </c>
      <c r="BA94" s="68">
        <f>ROUND(BA95+BA99,2)</f>
        <v>0</v>
      </c>
      <c r="BB94" s="68">
        <f>ROUND(BB95+BB99,2)</f>
        <v>0</v>
      </c>
      <c r="BC94" s="68">
        <f>ROUND(BC95+BC99,2)</f>
        <v>0</v>
      </c>
      <c r="BD94" s="70">
        <f>ROUND(BD95+BD99,2)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27" customHeight="1" x14ac:dyDescent="0.2">
      <c r="B95" s="73"/>
      <c r="C95" s="74"/>
      <c r="D95" s="205" t="s">
        <v>70</v>
      </c>
      <c r="E95" s="205"/>
      <c r="F95" s="205"/>
      <c r="G95" s="205"/>
      <c r="H95" s="205"/>
      <c r="I95" s="75"/>
      <c r="J95" s="205" t="s">
        <v>71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16"/>
      <c r="AH95" s="181"/>
      <c r="AI95" s="181"/>
      <c r="AJ95" s="181"/>
      <c r="AK95" s="181"/>
      <c r="AL95" s="181"/>
      <c r="AM95" s="181"/>
      <c r="AN95" s="180"/>
      <c r="AO95" s="181"/>
      <c r="AP95" s="181"/>
      <c r="AQ95" s="76" t="s">
        <v>72</v>
      </c>
      <c r="AR95" s="73"/>
      <c r="AS95" s="77">
        <f>ROUND(SUM(AS96:AS98),2)</f>
        <v>0</v>
      </c>
      <c r="AT95" s="78">
        <f t="shared" si="0"/>
        <v>0</v>
      </c>
      <c r="AU95" s="79">
        <f>ROUND(SUM(AU96:AU98),5)</f>
        <v>492.67388999999997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ROUND(SUM(AZ96:AZ98),2)</f>
        <v>0</v>
      </c>
      <c r="BA95" s="78">
        <f>ROUND(SUM(BA96:BA98),2)</f>
        <v>0</v>
      </c>
      <c r="BB95" s="78">
        <f>ROUND(SUM(BB96:BB98),2)</f>
        <v>0</v>
      </c>
      <c r="BC95" s="78">
        <f>ROUND(SUM(BC96:BC98),2)</f>
        <v>0</v>
      </c>
      <c r="BD95" s="80">
        <f>ROUND(SUM(BD96:BD98),2)</f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16.5" customHeight="1" x14ac:dyDescent="0.2">
      <c r="A96" s="82" t="s">
        <v>75</v>
      </c>
      <c r="B96" s="45"/>
      <c r="C96" s="10"/>
      <c r="D96" s="10"/>
      <c r="E96" s="203" t="s">
        <v>76</v>
      </c>
      <c r="F96" s="203"/>
      <c r="G96" s="203"/>
      <c r="H96" s="203"/>
      <c r="I96" s="203"/>
      <c r="J96" s="10"/>
      <c r="K96" s="203" t="s">
        <v>77</v>
      </c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175"/>
      <c r="AH96" s="176"/>
      <c r="AI96" s="176"/>
      <c r="AJ96" s="176"/>
      <c r="AK96" s="176"/>
      <c r="AL96" s="176"/>
      <c r="AM96" s="176"/>
      <c r="AN96" s="175"/>
      <c r="AO96" s="176"/>
      <c r="AP96" s="176"/>
      <c r="AQ96" s="83" t="s">
        <v>78</v>
      </c>
      <c r="AR96" s="45"/>
      <c r="AS96" s="84">
        <v>0</v>
      </c>
      <c r="AT96" s="85">
        <f t="shared" si="0"/>
        <v>0</v>
      </c>
      <c r="AU96" s="86">
        <f>'01 - Zateplenie obvodovéh...'!P130</f>
        <v>492.67389000000003</v>
      </c>
      <c r="AV96" s="85">
        <f>'01 - Zateplenie obvodovéh...'!J35</f>
        <v>0</v>
      </c>
      <c r="AW96" s="85">
        <f>'01 - Zateplenie obvodovéh...'!J36</f>
        <v>0</v>
      </c>
      <c r="AX96" s="85">
        <f>'01 - Zateplenie obvodovéh...'!J37</f>
        <v>0</v>
      </c>
      <c r="AY96" s="85">
        <f>'01 - Zateplenie obvodovéh...'!J38</f>
        <v>0</v>
      </c>
      <c r="AZ96" s="85">
        <f>'01 - Zateplenie obvodovéh...'!F35</f>
        <v>0</v>
      </c>
      <c r="BA96" s="85">
        <f>'01 - Zateplenie obvodovéh...'!F36</f>
        <v>0</v>
      </c>
      <c r="BB96" s="85">
        <f>'01 - Zateplenie obvodovéh...'!F37</f>
        <v>0</v>
      </c>
      <c r="BC96" s="85">
        <f>'01 - Zateplenie obvodovéh...'!F38</f>
        <v>0</v>
      </c>
      <c r="BD96" s="87">
        <f>'01 - Zateplenie obvodovéh...'!F39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91" s="4" customFormat="1" ht="16.5" customHeight="1" x14ac:dyDescent="0.2">
      <c r="A97" s="82" t="s">
        <v>75</v>
      </c>
      <c r="B97" s="45"/>
      <c r="C97" s="10"/>
      <c r="D97" s="10"/>
      <c r="E97" s="203" t="s">
        <v>81</v>
      </c>
      <c r="F97" s="203"/>
      <c r="G97" s="203"/>
      <c r="H97" s="203"/>
      <c r="I97" s="203"/>
      <c r="J97" s="10"/>
      <c r="K97" s="203" t="s">
        <v>82</v>
      </c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175"/>
      <c r="AH97" s="176"/>
      <c r="AI97" s="176"/>
      <c r="AJ97" s="176"/>
      <c r="AK97" s="176"/>
      <c r="AL97" s="176"/>
      <c r="AM97" s="176"/>
      <c r="AN97" s="175"/>
      <c r="AO97" s="176"/>
      <c r="AP97" s="176"/>
      <c r="AQ97" s="83" t="s">
        <v>78</v>
      </c>
      <c r="AR97" s="45"/>
      <c r="AS97" s="84">
        <v>0</v>
      </c>
      <c r="AT97" s="85">
        <f t="shared" si="0"/>
        <v>0</v>
      </c>
      <c r="AU97" s="86">
        <f>'02 - Zateplenie strešného...'!P127</f>
        <v>0</v>
      </c>
      <c r="AV97" s="85">
        <f>'02 - Zateplenie strešného...'!J35</f>
        <v>0</v>
      </c>
      <c r="AW97" s="85">
        <f>'02 - Zateplenie strešného...'!J36</f>
        <v>0</v>
      </c>
      <c r="AX97" s="85">
        <f>'02 - Zateplenie strešného...'!J37</f>
        <v>0</v>
      </c>
      <c r="AY97" s="85">
        <f>'02 - Zateplenie strešného...'!J38</f>
        <v>0</v>
      </c>
      <c r="AZ97" s="85">
        <f>'02 - Zateplenie strešného...'!F35</f>
        <v>0</v>
      </c>
      <c r="BA97" s="85">
        <f>'02 - Zateplenie strešného...'!F36</f>
        <v>0</v>
      </c>
      <c r="BB97" s="85">
        <f>'02 - Zateplenie strešného...'!F37</f>
        <v>0</v>
      </c>
      <c r="BC97" s="85">
        <f>'02 - Zateplenie strešného...'!F38</f>
        <v>0</v>
      </c>
      <c r="BD97" s="87">
        <f>'02 - Zateplenie strešného...'!F39</f>
        <v>0</v>
      </c>
      <c r="BT97" s="21" t="s">
        <v>79</v>
      </c>
      <c r="BV97" s="21" t="s">
        <v>68</v>
      </c>
      <c r="BW97" s="21" t="s">
        <v>83</v>
      </c>
      <c r="BX97" s="21" t="s">
        <v>74</v>
      </c>
      <c r="CL97" s="21" t="s">
        <v>1</v>
      </c>
    </row>
    <row r="98" spans="1:91" s="4" customFormat="1" ht="16.5" customHeight="1" x14ac:dyDescent="0.2">
      <c r="A98" s="82" t="s">
        <v>75</v>
      </c>
      <c r="B98" s="45"/>
      <c r="C98" s="10"/>
      <c r="D98" s="10"/>
      <c r="E98" s="203" t="s">
        <v>84</v>
      </c>
      <c r="F98" s="203"/>
      <c r="G98" s="203"/>
      <c r="H98" s="203"/>
      <c r="I98" s="203"/>
      <c r="J98" s="10"/>
      <c r="K98" s="203" t="s">
        <v>85</v>
      </c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175"/>
      <c r="AH98" s="176"/>
      <c r="AI98" s="176"/>
      <c r="AJ98" s="176"/>
      <c r="AK98" s="176"/>
      <c r="AL98" s="176"/>
      <c r="AM98" s="176"/>
      <c r="AN98" s="175"/>
      <c r="AO98" s="176"/>
      <c r="AP98" s="176"/>
      <c r="AQ98" s="83" t="s">
        <v>78</v>
      </c>
      <c r="AR98" s="45"/>
      <c r="AS98" s="84">
        <v>0</v>
      </c>
      <c r="AT98" s="85">
        <f t="shared" si="0"/>
        <v>0</v>
      </c>
      <c r="AU98" s="86">
        <f>'03 - Výmena výplní otvoro...'!P128</f>
        <v>0</v>
      </c>
      <c r="AV98" s="85">
        <f>'03 - Výmena výplní otvoro...'!J35</f>
        <v>0</v>
      </c>
      <c r="AW98" s="85">
        <f>'03 - Výmena výplní otvoro...'!J36</f>
        <v>0</v>
      </c>
      <c r="AX98" s="85">
        <f>'03 - Výmena výplní otvoro...'!J37</f>
        <v>0</v>
      </c>
      <c r="AY98" s="85">
        <f>'03 - Výmena výplní otvoro...'!J38</f>
        <v>0</v>
      </c>
      <c r="AZ98" s="85">
        <f>'03 - Výmena výplní otvoro...'!F35</f>
        <v>0</v>
      </c>
      <c r="BA98" s="85">
        <f>'03 - Výmena výplní otvoro...'!F36</f>
        <v>0</v>
      </c>
      <c r="BB98" s="85">
        <f>'03 - Výmena výplní otvoro...'!F37</f>
        <v>0</v>
      </c>
      <c r="BC98" s="85">
        <f>'03 - Výmena výplní otvoro...'!F38</f>
        <v>0</v>
      </c>
      <c r="BD98" s="87">
        <f>'03 - Výmena výplní otvoro...'!F39</f>
        <v>0</v>
      </c>
      <c r="BT98" s="21" t="s">
        <v>79</v>
      </c>
      <c r="BV98" s="21" t="s">
        <v>68</v>
      </c>
      <c r="BW98" s="21" t="s">
        <v>86</v>
      </c>
      <c r="BX98" s="21" t="s">
        <v>74</v>
      </c>
      <c r="CL98" s="21" t="s">
        <v>1</v>
      </c>
    </row>
    <row r="99" spans="1:91" s="7" customFormat="1" ht="27" customHeight="1" x14ac:dyDescent="0.2">
      <c r="B99" s="73"/>
      <c r="C99" s="74"/>
      <c r="D99" s="205" t="s">
        <v>87</v>
      </c>
      <c r="E99" s="205"/>
      <c r="F99" s="205"/>
      <c r="G99" s="205"/>
      <c r="H99" s="205"/>
      <c r="I99" s="75"/>
      <c r="J99" s="205" t="s">
        <v>88</v>
      </c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16"/>
      <c r="AH99" s="181"/>
      <c r="AI99" s="181"/>
      <c r="AJ99" s="181"/>
      <c r="AK99" s="181"/>
      <c r="AL99" s="181"/>
      <c r="AM99" s="181"/>
      <c r="AN99" s="180"/>
      <c r="AO99" s="181"/>
      <c r="AP99" s="181"/>
      <c r="AQ99" s="76" t="s">
        <v>72</v>
      </c>
      <c r="AR99" s="73"/>
      <c r="AS99" s="77">
        <f>ROUND(SUM(AS100:AS103),2)</f>
        <v>0</v>
      </c>
      <c r="AT99" s="78">
        <f t="shared" si="0"/>
        <v>0</v>
      </c>
      <c r="AU99" s="79">
        <f>ROUND(SUM(AU100:AU103),5)</f>
        <v>0</v>
      </c>
      <c r="AV99" s="78">
        <f>ROUND(AZ99*L29,2)</f>
        <v>0</v>
      </c>
      <c r="AW99" s="78">
        <f>ROUND(BA99*L30,2)</f>
        <v>0</v>
      </c>
      <c r="AX99" s="78">
        <f>ROUND(BB99*L29,2)</f>
        <v>0</v>
      </c>
      <c r="AY99" s="78">
        <f>ROUND(BC99*L30,2)</f>
        <v>0</v>
      </c>
      <c r="AZ99" s="78">
        <f>ROUND(SUM(AZ100:AZ103),2)</f>
        <v>0</v>
      </c>
      <c r="BA99" s="78">
        <f>ROUND(SUM(BA100:BA103),2)</f>
        <v>0</v>
      </c>
      <c r="BB99" s="78">
        <f>ROUND(SUM(BB100:BB103),2)</f>
        <v>0</v>
      </c>
      <c r="BC99" s="78">
        <f>ROUND(SUM(BC100:BC103),2)</f>
        <v>0</v>
      </c>
      <c r="BD99" s="80">
        <f>ROUND(SUM(BD100:BD103),2)</f>
        <v>0</v>
      </c>
      <c r="BS99" s="81" t="s">
        <v>65</v>
      </c>
      <c r="BT99" s="81" t="s">
        <v>73</v>
      </c>
      <c r="BU99" s="81" t="s">
        <v>67</v>
      </c>
      <c r="BV99" s="81" t="s">
        <v>68</v>
      </c>
      <c r="BW99" s="81" t="s">
        <v>89</v>
      </c>
      <c r="BX99" s="81" t="s">
        <v>4</v>
      </c>
      <c r="CL99" s="81" t="s">
        <v>1</v>
      </c>
      <c r="CM99" s="81" t="s">
        <v>66</v>
      </c>
    </row>
    <row r="100" spans="1:91" s="4" customFormat="1" ht="16.5" customHeight="1" x14ac:dyDescent="0.2">
      <c r="A100" s="82" t="s">
        <v>75</v>
      </c>
      <c r="B100" s="45"/>
      <c r="C100" s="10"/>
      <c r="D100" s="10"/>
      <c r="E100" s="203" t="s">
        <v>90</v>
      </c>
      <c r="F100" s="203"/>
      <c r="G100" s="203"/>
      <c r="H100" s="203"/>
      <c r="I100" s="203"/>
      <c r="J100" s="10"/>
      <c r="K100" s="203" t="s">
        <v>77</v>
      </c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175"/>
      <c r="AH100" s="176"/>
      <c r="AI100" s="176"/>
      <c r="AJ100" s="176"/>
      <c r="AK100" s="176"/>
      <c r="AL100" s="176"/>
      <c r="AM100" s="176"/>
      <c r="AN100" s="175"/>
      <c r="AO100" s="176"/>
      <c r="AP100" s="176"/>
      <c r="AQ100" s="83" t="s">
        <v>78</v>
      </c>
      <c r="AR100" s="45"/>
      <c r="AS100" s="84">
        <v>0</v>
      </c>
      <c r="AT100" s="85">
        <f t="shared" si="0"/>
        <v>0</v>
      </c>
      <c r="AU100" s="86">
        <f>'11 - Zateplenie obvodovéh...'!P126</f>
        <v>0</v>
      </c>
      <c r="AV100" s="85">
        <f>'11 - Zateplenie obvodovéh...'!J35</f>
        <v>0</v>
      </c>
      <c r="AW100" s="85">
        <f>'11 - Zateplenie obvodovéh...'!J36</f>
        <v>0</v>
      </c>
      <c r="AX100" s="85">
        <f>'11 - Zateplenie obvodovéh...'!J37</f>
        <v>0</v>
      </c>
      <c r="AY100" s="85">
        <f>'11 - Zateplenie obvodovéh...'!J38</f>
        <v>0</v>
      </c>
      <c r="AZ100" s="85">
        <f>'11 - Zateplenie obvodovéh...'!F35</f>
        <v>0</v>
      </c>
      <c r="BA100" s="85">
        <f>'11 - Zateplenie obvodovéh...'!F36</f>
        <v>0</v>
      </c>
      <c r="BB100" s="85">
        <f>'11 - Zateplenie obvodovéh...'!F37</f>
        <v>0</v>
      </c>
      <c r="BC100" s="85">
        <f>'11 - Zateplenie obvodovéh...'!F38</f>
        <v>0</v>
      </c>
      <c r="BD100" s="87">
        <f>'11 - Zateplenie obvodovéh...'!F39</f>
        <v>0</v>
      </c>
      <c r="BT100" s="21" t="s">
        <v>79</v>
      </c>
      <c r="BV100" s="21" t="s">
        <v>68</v>
      </c>
      <c r="BW100" s="21" t="s">
        <v>91</v>
      </c>
      <c r="BX100" s="21" t="s">
        <v>89</v>
      </c>
      <c r="CL100" s="21" t="s">
        <v>1</v>
      </c>
    </row>
    <row r="101" spans="1:91" s="4" customFormat="1" ht="16.5" customHeight="1" x14ac:dyDescent="0.2">
      <c r="A101" s="82" t="s">
        <v>75</v>
      </c>
      <c r="B101" s="45"/>
      <c r="C101" s="10"/>
      <c r="D101" s="10"/>
      <c r="E101" s="203" t="s">
        <v>92</v>
      </c>
      <c r="F101" s="203"/>
      <c r="G101" s="203"/>
      <c r="H101" s="203"/>
      <c r="I101" s="203"/>
      <c r="J101" s="10"/>
      <c r="K101" s="203" t="s">
        <v>82</v>
      </c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175"/>
      <c r="AH101" s="176"/>
      <c r="AI101" s="176"/>
      <c r="AJ101" s="176"/>
      <c r="AK101" s="176"/>
      <c r="AL101" s="176"/>
      <c r="AM101" s="176"/>
      <c r="AN101" s="175"/>
      <c r="AO101" s="176"/>
      <c r="AP101" s="176"/>
      <c r="AQ101" s="83" t="s">
        <v>78</v>
      </c>
      <c r="AR101" s="45"/>
      <c r="AS101" s="84">
        <v>0</v>
      </c>
      <c r="AT101" s="85">
        <f t="shared" si="0"/>
        <v>0</v>
      </c>
      <c r="AU101" s="86">
        <f>'12 - Zateplenie strešného...'!P123</f>
        <v>0</v>
      </c>
      <c r="AV101" s="85">
        <f>'12 - Zateplenie strešného...'!J35</f>
        <v>0</v>
      </c>
      <c r="AW101" s="85">
        <f>'12 - Zateplenie strešného...'!J36</f>
        <v>0</v>
      </c>
      <c r="AX101" s="85">
        <f>'12 - Zateplenie strešného...'!J37</f>
        <v>0</v>
      </c>
      <c r="AY101" s="85">
        <f>'12 - Zateplenie strešného...'!J38</f>
        <v>0</v>
      </c>
      <c r="AZ101" s="85">
        <f>'12 - Zateplenie strešného...'!F35</f>
        <v>0</v>
      </c>
      <c r="BA101" s="85">
        <f>'12 - Zateplenie strešného...'!F36</f>
        <v>0</v>
      </c>
      <c r="BB101" s="85">
        <f>'12 - Zateplenie strešného...'!F37</f>
        <v>0</v>
      </c>
      <c r="BC101" s="85">
        <f>'12 - Zateplenie strešného...'!F38</f>
        <v>0</v>
      </c>
      <c r="BD101" s="87">
        <f>'12 - Zateplenie strešného...'!F39</f>
        <v>0</v>
      </c>
      <c r="BT101" s="21" t="s">
        <v>79</v>
      </c>
      <c r="BV101" s="21" t="s">
        <v>68</v>
      </c>
      <c r="BW101" s="21" t="s">
        <v>93</v>
      </c>
      <c r="BX101" s="21" t="s">
        <v>89</v>
      </c>
      <c r="CL101" s="21" t="s">
        <v>1</v>
      </c>
    </row>
    <row r="102" spans="1:91" s="4" customFormat="1" ht="16.5" customHeight="1" x14ac:dyDescent="0.2">
      <c r="A102" s="82" t="s">
        <v>75</v>
      </c>
      <c r="B102" s="45"/>
      <c r="C102" s="10"/>
      <c r="D102" s="10"/>
      <c r="E102" s="203" t="s">
        <v>94</v>
      </c>
      <c r="F102" s="203"/>
      <c r="G102" s="203"/>
      <c r="H102" s="203"/>
      <c r="I102" s="203"/>
      <c r="J102" s="10"/>
      <c r="K102" s="203" t="s">
        <v>85</v>
      </c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175"/>
      <c r="AH102" s="176"/>
      <c r="AI102" s="176"/>
      <c r="AJ102" s="176"/>
      <c r="AK102" s="176"/>
      <c r="AL102" s="176"/>
      <c r="AM102" s="176"/>
      <c r="AN102" s="175"/>
      <c r="AO102" s="176"/>
      <c r="AP102" s="176"/>
      <c r="AQ102" s="83" t="s">
        <v>78</v>
      </c>
      <c r="AR102" s="45"/>
      <c r="AS102" s="84">
        <v>0</v>
      </c>
      <c r="AT102" s="85">
        <f t="shared" si="0"/>
        <v>0</v>
      </c>
      <c r="AU102" s="86">
        <f>'13 - Výmena výplní otvoro...'!P123</f>
        <v>0</v>
      </c>
      <c r="AV102" s="85">
        <f>'13 - Výmena výplní otvoro...'!J35</f>
        <v>0</v>
      </c>
      <c r="AW102" s="85">
        <f>'13 - Výmena výplní otvoro...'!J36</f>
        <v>0</v>
      </c>
      <c r="AX102" s="85">
        <f>'13 - Výmena výplní otvoro...'!J37</f>
        <v>0</v>
      </c>
      <c r="AY102" s="85">
        <f>'13 - Výmena výplní otvoro...'!J38</f>
        <v>0</v>
      </c>
      <c r="AZ102" s="85">
        <f>'13 - Výmena výplní otvoro...'!F35</f>
        <v>0</v>
      </c>
      <c r="BA102" s="85">
        <f>'13 - Výmena výplní otvoro...'!F36</f>
        <v>0</v>
      </c>
      <c r="BB102" s="85">
        <f>'13 - Výmena výplní otvoro...'!F37</f>
        <v>0</v>
      </c>
      <c r="BC102" s="85">
        <f>'13 - Výmena výplní otvoro...'!F38</f>
        <v>0</v>
      </c>
      <c r="BD102" s="87">
        <f>'13 - Výmena výplní otvoro...'!F39</f>
        <v>0</v>
      </c>
      <c r="BT102" s="21" t="s">
        <v>79</v>
      </c>
      <c r="BV102" s="21" t="s">
        <v>68</v>
      </c>
      <c r="BW102" s="21" t="s">
        <v>95</v>
      </c>
      <c r="BX102" s="21" t="s">
        <v>89</v>
      </c>
      <c r="CL102" s="21" t="s">
        <v>1</v>
      </c>
    </row>
    <row r="103" spans="1:91" s="4" customFormat="1" ht="16.5" customHeight="1" x14ac:dyDescent="0.2">
      <c r="A103" s="82" t="s">
        <v>75</v>
      </c>
      <c r="B103" s="45"/>
      <c r="C103" s="10"/>
      <c r="D103" s="10"/>
      <c r="E103" s="203" t="s">
        <v>96</v>
      </c>
      <c r="F103" s="203"/>
      <c r="G103" s="203"/>
      <c r="H103" s="203"/>
      <c r="I103" s="203"/>
      <c r="J103" s="10"/>
      <c r="K103" s="203" t="s">
        <v>97</v>
      </c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175"/>
      <c r="AH103" s="176"/>
      <c r="AI103" s="176"/>
      <c r="AJ103" s="176"/>
      <c r="AK103" s="176"/>
      <c r="AL103" s="176"/>
      <c r="AM103" s="176"/>
      <c r="AN103" s="175"/>
      <c r="AO103" s="176"/>
      <c r="AP103" s="176"/>
      <c r="AQ103" s="83" t="s">
        <v>78</v>
      </c>
      <c r="AR103" s="45"/>
      <c r="AS103" s="88">
        <v>0</v>
      </c>
      <c r="AT103" s="89">
        <f t="shared" si="0"/>
        <v>0</v>
      </c>
      <c r="AU103" s="90">
        <f>'14 - Ochrana pred bleskom'!P122</f>
        <v>0</v>
      </c>
      <c r="AV103" s="89">
        <f>'14 - Ochrana pred bleskom'!J35</f>
        <v>0</v>
      </c>
      <c r="AW103" s="89">
        <f>'14 - Ochrana pred bleskom'!J36</f>
        <v>0</v>
      </c>
      <c r="AX103" s="89">
        <f>'14 - Ochrana pred bleskom'!J37</f>
        <v>0</v>
      </c>
      <c r="AY103" s="89">
        <f>'14 - Ochrana pred bleskom'!J38</f>
        <v>0</v>
      </c>
      <c r="AZ103" s="89">
        <f>'14 - Ochrana pred bleskom'!F35</f>
        <v>0</v>
      </c>
      <c r="BA103" s="89">
        <f>'14 - Ochrana pred bleskom'!F36</f>
        <v>0</v>
      </c>
      <c r="BB103" s="89">
        <f>'14 - Ochrana pred bleskom'!F37</f>
        <v>0</v>
      </c>
      <c r="BC103" s="89">
        <f>'14 - Ochrana pred bleskom'!F38</f>
        <v>0</v>
      </c>
      <c r="BD103" s="91">
        <f>'14 - Ochrana pred bleskom'!F39</f>
        <v>0</v>
      </c>
      <c r="BT103" s="21" t="s">
        <v>79</v>
      </c>
      <c r="BV103" s="21" t="s">
        <v>68</v>
      </c>
      <c r="BW103" s="21" t="s">
        <v>98</v>
      </c>
      <c r="BX103" s="21" t="s">
        <v>89</v>
      </c>
      <c r="CL103" s="21" t="s">
        <v>1</v>
      </c>
    </row>
    <row r="104" spans="1:91" s="2" customFormat="1" ht="30" customHeight="1" x14ac:dyDescent="0.2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91" s="2" customFormat="1" ht="6.9" customHeight="1" x14ac:dyDescent="0.2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27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</sheetData>
  <mergeCells count="77">
    <mergeCell ref="K103:AF103"/>
    <mergeCell ref="K98:AF98"/>
    <mergeCell ref="J99:AF99"/>
    <mergeCell ref="K100:AF100"/>
    <mergeCell ref="K101:AF101"/>
    <mergeCell ref="K102:AF102"/>
    <mergeCell ref="E101:I101"/>
    <mergeCell ref="E102:I102"/>
    <mergeCell ref="E103:I103"/>
    <mergeCell ref="AM89:AP89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102:AM102"/>
    <mergeCell ref="AG103:AM103"/>
    <mergeCell ref="AG94:AM94"/>
    <mergeCell ref="X35:AB35"/>
    <mergeCell ref="AK35:AO35"/>
    <mergeCell ref="E100:I100"/>
    <mergeCell ref="C92:G92"/>
    <mergeCell ref="D95:H95"/>
    <mergeCell ref="E96:I96"/>
    <mergeCell ref="E97:I97"/>
    <mergeCell ref="E98:I98"/>
    <mergeCell ref="D99:H99"/>
    <mergeCell ref="L85:AO85"/>
    <mergeCell ref="AM87:AN87"/>
    <mergeCell ref="I92:AF92"/>
    <mergeCell ref="AG92:AM92"/>
    <mergeCell ref="J95:AF95"/>
    <mergeCell ref="K96:AF96"/>
    <mergeCell ref="K97:AF97"/>
    <mergeCell ref="W29:AE29"/>
    <mergeCell ref="W32:AE32"/>
    <mergeCell ref="W30:AE30"/>
    <mergeCell ref="W31:AE31"/>
    <mergeCell ref="W33:AE33"/>
    <mergeCell ref="AR2:BE2"/>
    <mergeCell ref="E23:AN23"/>
    <mergeCell ref="AK26:AO26"/>
    <mergeCell ref="L28:P28"/>
    <mergeCell ref="W28:AE28"/>
    <mergeCell ref="AK28:AO28"/>
    <mergeCell ref="K10:AJ11"/>
    <mergeCell ref="K16:AJ16"/>
    <mergeCell ref="K19:AJ19"/>
    <mergeCell ref="AN10:AO10"/>
    <mergeCell ref="AN11:AP11"/>
    <mergeCell ref="AN101:AP101"/>
    <mergeCell ref="AN102:AP102"/>
    <mergeCell ref="AN103:AP103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N100:AP100"/>
    <mergeCell ref="AN92:AP92"/>
    <mergeCell ref="AN95:AP95"/>
    <mergeCell ref="AN96:AP96"/>
    <mergeCell ref="AN97:AP97"/>
    <mergeCell ref="AN98:AP98"/>
    <mergeCell ref="AN99:AP99"/>
  </mergeCells>
  <hyperlinks>
    <hyperlink ref="A96" location="'01 - Zateplenie obvodovéh...'!C2" display="/"/>
    <hyperlink ref="A97" location="'02 - Zateplenie strešného...'!C2" display="/"/>
    <hyperlink ref="A98" location="'03 - Výmena výplní otvoro...'!C2" display="/"/>
    <hyperlink ref="A100" location="'11 - Zateplenie obvodovéh...'!C2" display="/"/>
    <hyperlink ref="A101" location="'12 - Zateplenie strešného...'!C2" display="/"/>
    <hyperlink ref="A102" location="'13 - Výmena výplní otvoro...'!C2" display="/"/>
    <hyperlink ref="A103" location="'14 - Ochrana pred bleskom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1"/>
  <sheetViews>
    <sheetView showGridLines="0" topLeftCell="A160" workbookViewId="0">
      <selection activeCell="F178" sqref="F178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80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636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100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102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645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100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01 - Zateplenie obvodového plášťa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108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109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110</v>
      </c>
      <c r="E102" s="118"/>
      <c r="F102" s="118"/>
      <c r="G102" s="118"/>
      <c r="H102" s="118"/>
      <c r="I102" s="118"/>
      <c r="J102" s="119"/>
      <c r="L102" s="116"/>
    </row>
    <row r="103" spans="1:47" s="10" customFormat="1" ht="19.95" customHeight="1" x14ac:dyDescent="0.2">
      <c r="B103" s="116"/>
      <c r="D103" s="117" t="s">
        <v>111</v>
      </c>
      <c r="E103" s="118"/>
      <c r="F103" s="118"/>
      <c r="G103" s="118"/>
      <c r="H103" s="118"/>
      <c r="I103" s="118"/>
      <c r="J103" s="119"/>
      <c r="L103" s="116"/>
    </row>
    <row r="104" spans="1:47" s="9" customFormat="1" ht="24.9" customHeight="1" x14ac:dyDescent="0.2">
      <c r="B104" s="112"/>
      <c r="D104" s="113" t="s">
        <v>112</v>
      </c>
      <c r="E104" s="114"/>
      <c r="F104" s="114"/>
      <c r="G104" s="114"/>
      <c r="H104" s="114"/>
      <c r="I104" s="114"/>
      <c r="J104" s="115"/>
      <c r="L104" s="112"/>
    </row>
    <row r="105" spans="1:47" s="10" customFormat="1" ht="19.95" customHeight="1" x14ac:dyDescent="0.2">
      <c r="B105" s="116"/>
      <c r="D105" s="117" t="s">
        <v>113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114</v>
      </c>
      <c r="E106" s="118"/>
      <c r="F106" s="118"/>
      <c r="G106" s="118"/>
      <c r="H106" s="118"/>
      <c r="I106" s="118"/>
      <c r="J106" s="119"/>
      <c r="L106" s="116"/>
    </row>
    <row r="107" spans="1:47" s="10" customFormat="1" ht="19.95" customHeight="1" x14ac:dyDescent="0.2">
      <c r="B107" s="116"/>
      <c r="D107" s="117" t="s">
        <v>115</v>
      </c>
      <c r="E107" s="118"/>
      <c r="F107" s="118"/>
      <c r="G107" s="118"/>
      <c r="H107" s="118"/>
      <c r="I107" s="118"/>
      <c r="J107" s="119"/>
      <c r="L107" s="116"/>
    </row>
    <row r="108" spans="1:47" s="10" customFormat="1" ht="19.95" customHeight="1" x14ac:dyDescent="0.2">
      <c r="B108" s="116"/>
      <c r="D108" s="117" t="s">
        <v>116</v>
      </c>
      <c r="E108" s="118"/>
      <c r="F108" s="118"/>
      <c r="G108" s="118"/>
      <c r="H108" s="118"/>
      <c r="I108" s="118"/>
      <c r="J108" s="119"/>
      <c r="L108" s="116"/>
    </row>
    <row r="109" spans="1:47" s="2" customFormat="1" ht="21.7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" customHeight="1" x14ac:dyDescent="0.2">
      <c r="A110" s="26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31" s="2" customFormat="1" ht="6.9" customHeight="1" x14ac:dyDescent="0.2">
      <c r="A114" s="26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4.9" customHeight="1" x14ac:dyDescent="0.2">
      <c r="A115" s="26"/>
      <c r="B115" s="27"/>
      <c r="C115" s="18" t="s">
        <v>638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2" customHeight="1" x14ac:dyDescent="0.2">
      <c r="A117" s="26"/>
      <c r="B117" s="27"/>
      <c r="C117" s="23" t="s">
        <v>11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6.5" customHeight="1" x14ac:dyDescent="0.2">
      <c r="A118" s="26"/>
      <c r="B118" s="27"/>
      <c r="C118" s="26"/>
      <c r="D118" s="26"/>
      <c r="E118" s="219" t="str">
        <f>E7</f>
        <v>Zníženie energetickej náročnosti objektov ZTS Sabinov a.s.                                                                                     - SO 380Obnova haly udržbarského strediska</v>
      </c>
      <c r="F118" s="220"/>
      <c r="G118" s="220"/>
      <c r="H118" s="220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1" customFormat="1" ht="12" customHeight="1" x14ac:dyDescent="0.2">
      <c r="B119" s="17"/>
      <c r="C119" s="23" t="s">
        <v>99</v>
      </c>
      <c r="L119" s="17"/>
    </row>
    <row r="120" spans="1:31" s="2" customFormat="1" ht="16.5" customHeight="1" x14ac:dyDescent="0.2">
      <c r="A120" s="26"/>
      <c r="B120" s="27"/>
      <c r="C120" s="26"/>
      <c r="D120" s="26"/>
      <c r="E120" s="219" t="s">
        <v>100</v>
      </c>
      <c r="F120" s="218"/>
      <c r="G120" s="218"/>
      <c r="H120" s="218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 x14ac:dyDescent="0.2">
      <c r="A121" s="26"/>
      <c r="B121" s="27"/>
      <c r="C121" s="23" t="s">
        <v>101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 x14ac:dyDescent="0.2">
      <c r="A122" s="26"/>
      <c r="B122" s="27"/>
      <c r="C122" s="26"/>
      <c r="D122" s="26"/>
      <c r="E122" s="206" t="str">
        <f>E11</f>
        <v>01 - Zateplenie obvodového plášťa</v>
      </c>
      <c r="F122" s="218"/>
      <c r="G122" s="218"/>
      <c r="H122" s="218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 x14ac:dyDescent="0.2">
      <c r="A124" s="26"/>
      <c r="B124" s="27"/>
      <c r="C124" s="23" t="s">
        <v>14</v>
      </c>
      <c r="D124" s="26"/>
      <c r="E124" s="26"/>
      <c r="F124" s="21" t="str">
        <f>F14</f>
        <v xml:space="preserve"> </v>
      </c>
      <c r="G124" s="26"/>
      <c r="H124" s="26"/>
      <c r="I124" s="23" t="s">
        <v>16</v>
      </c>
      <c r="J124" s="49" t="str">
        <f>IF(J14="","",J14)</f>
        <v>9.12.2019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" customHeight="1" x14ac:dyDescent="0.2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 x14ac:dyDescent="0.2">
      <c r="A126" s="26"/>
      <c r="B126" s="27"/>
      <c r="C126" s="23" t="s">
        <v>18</v>
      </c>
      <c r="D126" s="26"/>
      <c r="E126" s="26"/>
      <c r="F126" s="21" t="str">
        <f>E17</f>
        <v xml:space="preserve"> </v>
      </c>
      <c r="G126" s="26"/>
      <c r="H126" s="26"/>
      <c r="I126" s="23" t="s">
        <v>22</v>
      </c>
      <c r="J126" s="24" t="str">
        <f>E23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 x14ac:dyDescent="0.2">
      <c r="A127" s="26"/>
      <c r="B127" s="27"/>
      <c r="C127" s="23" t="s">
        <v>21</v>
      </c>
      <c r="D127" s="26"/>
      <c r="E127" s="26"/>
      <c r="F127" s="21" t="str">
        <f>IF(E20="","",E20)</f>
        <v xml:space="preserve"> </v>
      </c>
      <c r="G127" s="26"/>
      <c r="H127" s="26"/>
      <c r="I127" s="23" t="s">
        <v>24</v>
      </c>
      <c r="J127" s="24" t="str">
        <f>E26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 x14ac:dyDescent="0.2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 x14ac:dyDescent="0.2">
      <c r="A129" s="120"/>
      <c r="B129" s="121"/>
      <c r="C129" s="122" t="s">
        <v>117</v>
      </c>
      <c r="D129" s="123" t="s">
        <v>51</v>
      </c>
      <c r="E129" s="123" t="s">
        <v>47</v>
      </c>
      <c r="F129" s="123" t="s">
        <v>48</v>
      </c>
      <c r="G129" s="123" t="s">
        <v>118</v>
      </c>
      <c r="H129" s="123" t="s">
        <v>119</v>
      </c>
      <c r="I129" s="123" t="s">
        <v>120</v>
      </c>
      <c r="J129" s="124" t="s">
        <v>104</v>
      </c>
      <c r="K129" s="125" t="s">
        <v>121</v>
      </c>
      <c r="L129" s="126"/>
      <c r="M129" s="56" t="s">
        <v>1</v>
      </c>
      <c r="N129" s="57" t="s">
        <v>30</v>
      </c>
      <c r="O129" s="57" t="s">
        <v>122</v>
      </c>
      <c r="P129" s="57" t="s">
        <v>123</v>
      </c>
      <c r="Q129" s="57" t="s">
        <v>124</v>
      </c>
      <c r="R129" s="57" t="s">
        <v>125</v>
      </c>
      <c r="S129" s="57" t="s">
        <v>126</v>
      </c>
      <c r="T129" s="58" t="s">
        <v>127</v>
      </c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:65" s="2" customFormat="1" ht="22.95" customHeight="1" x14ac:dyDescent="0.3">
      <c r="A130" s="26"/>
      <c r="B130" s="27"/>
      <c r="C130" s="63" t="s">
        <v>105</v>
      </c>
      <c r="D130" s="26"/>
      <c r="E130" s="26"/>
      <c r="F130" s="26"/>
      <c r="G130" s="26"/>
      <c r="H130" s="26"/>
      <c r="I130" s="26"/>
      <c r="J130" s="127"/>
      <c r="K130" s="26"/>
      <c r="L130" s="27"/>
      <c r="M130" s="59"/>
      <c r="N130" s="50"/>
      <c r="O130" s="60"/>
      <c r="P130" s="128">
        <f>P131+P158</f>
        <v>492.67389000000003</v>
      </c>
      <c r="Q130" s="60"/>
      <c r="R130" s="128">
        <f>R131+R158</f>
        <v>0</v>
      </c>
      <c r="S130" s="60"/>
      <c r="T130" s="129">
        <f>T131+T158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65</v>
      </c>
      <c r="AU130" s="14" t="s">
        <v>106</v>
      </c>
      <c r="BK130" s="130">
        <f>BK131+BK158</f>
        <v>0</v>
      </c>
    </row>
    <row r="131" spans="1:65" s="12" customFormat="1" ht="25.95" customHeight="1" x14ac:dyDescent="0.25">
      <c r="B131" s="131"/>
      <c r="D131" s="132" t="s">
        <v>65</v>
      </c>
      <c r="E131" s="133" t="s">
        <v>128</v>
      </c>
      <c r="F131" s="133" t="s">
        <v>129</v>
      </c>
      <c r="J131" s="134"/>
      <c r="L131" s="131"/>
      <c r="M131" s="135"/>
      <c r="N131" s="136"/>
      <c r="O131" s="136"/>
      <c r="P131" s="137">
        <f>P132+P134+P148+P156</f>
        <v>492.67389000000003</v>
      </c>
      <c r="Q131" s="136"/>
      <c r="R131" s="137">
        <f>R132+R134+R148+R156</f>
        <v>0</v>
      </c>
      <c r="S131" s="136"/>
      <c r="T131" s="138">
        <f>T132+T134+T148+T156</f>
        <v>0</v>
      </c>
      <c r="AR131" s="132" t="s">
        <v>73</v>
      </c>
      <c r="AT131" s="139" t="s">
        <v>65</v>
      </c>
      <c r="AU131" s="139" t="s">
        <v>66</v>
      </c>
      <c r="AY131" s="132" t="s">
        <v>130</v>
      </c>
      <c r="BK131" s="140">
        <f>BK132+BK134+BK148+BK156</f>
        <v>0</v>
      </c>
    </row>
    <row r="132" spans="1:65" s="12" customFormat="1" ht="22.95" customHeight="1" x14ac:dyDescent="0.25">
      <c r="B132" s="131"/>
      <c r="D132" s="132" t="s">
        <v>65</v>
      </c>
      <c r="E132" s="141" t="s">
        <v>79</v>
      </c>
      <c r="F132" s="141" t="s">
        <v>131</v>
      </c>
      <c r="J132" s="142"/>
      <c r="L132" s="131"/>
      <c r="M132" s="135"/>
      <c r="N132" s="136"/>
      <c r="O132" s="136"/>
      <c r="P132" s="137">
        <f>P133</f>
        <v>0</v>
      </c>
      <c r="Q132" s="136"/>
      <c r="R132" s="137">
        <f>R133</f>
        <v>0</v>
      </c>
      <c r="S132" s="136"/>
      <c r="T132" s="138">
        <f>T133</f>
        <v>0</v>
      </c>
      <c r="AR132" s="132" t="s">
        <v>73</v>
      </c>
      <c r="AT132" s="139" t="s">
        <v>65</v>
      </c>
      <c r="AU132" s="139" t="s">
        <v>73</v>
      </c>
      <c r="AY132" s="132" t="s">
        <v>130</v>
      </c>
      <c r="BK132" s="140">
        <f>BK133</f>
        <v>0</v>
      </c>
    </row>
    <row r="133" spans="1:65" s="2" customFormat="1" ht="24" customHeight="1" x14ac:dyDescent="0.2">
      <c r="A133" s="26"/>
      <c r="B133" s="143"/>
      <c r="C133" s="144" t="s">
        <v>73</v>
      </c>
      <c r="D133" s="144" t="s">
        <v>132</v>
      </c>
      <c r="E133" s="145" t="s">
        <v>133</v>
      </c>
      <c r="F133" s="146" t="s">
        <v>134</v>
      </c>
      <c r="G133" s="147" t="s">
        <v>135</v>
      </c>
      <c r="H133" s="148">
        <v>1431.9929999999999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136</v>
      </c>
      <c r="AT133" s="155" t="s">
        <v>132</v>
      </c>
      <c r="AU133" s="155" t="s">
        <v>79</v>
      </c>
      <c r="AY133" s="14" t="s">
        <v>130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136</v>
      </c>
      <c r="BM133" s="155" t="s">
        <v>137</v>
      </c>
    </row>
    <row r="134" spans="1:65" s="12" customFormat="1" ht="22.95" customHeight="1" x14ac:dyDescent="0.25">
      <c r="B134" s="131"/>
      <c r="D134" s="132" t="s">
        <v>65</v>
      </c>
      <c r="E134" s="141" t="s">
        <v>138</v>
      </c>
      <c r="F134" s="141" t="s">
        <v>139</v>
      </c>
      <c r="J134" s="142"/>
      <c r="L134" s="131"/>
      <c r="M134" s="135"/>
      <c r="N134" s="136"/>
      <c r="O134" s="136"/>
      <c r="P134" s="137">
        <f>SUM(P135:P147)</f>
        <v>0</v>
      </c>
      <c r="Q134" s="136"/>
      <c r="R134" s="137">
        <f>SUM(R135:R147)</f>
        <v>0</v>
      </c>
      <c r="S134" s="136"/>
      <c r="T134" s="138">
        <f>SUM(T135:T147)</f>
        <v>0</v>
      </c>
      <c r="AR134" s="132" t="s">
        <v>73</v>
      </c>
      <c r="AT134" s="139" t="s">
        <v>65</v>
      </c>
      <c r="AU134" s="139" t="s">
        <v>73</v>
      </c>
      <c r="AY134" s="132" t="s">
        <v>130</v>
      </c>
      <c r="BK134" s="140">
        <f>SUM(BK135:BK147)</f>
        <v>0</v>
      </c>
    </row>
    <row r="135" spans="1:65" s="2" customFormat="1" ht="24" customHeight="1" x14ac:dyDescent="0.2">
      <c r="A135" s="26"/>
      <c r="B135" s="143"/>
      <c r="C135" s="144" t="s">
        <v>79</v>
      </c>
      <c r="D135" s="144" t="s">
        <v>132</v>
      </c>
      <c r="E135" s="145" t="s">
        <v>140</v>
      </c>
      <c r="F135" s="146" t="s">
        <v>141</v>
      </c>
      <c r="G135" s="147" t="s">
        <v>135</v>
      </c>
      <c r="H135" s="148">
        <v>1431.9929999999999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</v>
      </c>
      <c r="P135" s="153">
        <f t="shared" ref="P135:P147" si="0">O135*H135</f>
        <v>0</v>
      </c>
      <c r="Q135" s="153">
        <v>0</v>
      </c>
      <c r="R135" s="153">
        <f t="shared" ref="R135:R147" si="1">Q135*H135</f>
        <v>0</v>
      </c>
      <c r="S135" s="153">
        <v>0</v>
      </c>
      <c r="T135" s="154">
        <f t="shared" ref="T135:T147" si="2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136</v>
      </c>
      <c r="AT135" s="155" t="s">
        <v>132</v>
      </c>
      <c r="AU135" s="155" t="s">
        <v>79</v>
      </c>
      <c r="AY135" s="14" t="s">
        <v>130</v>
      </c>
      <c r="BE135" s="156">
        <f t="shared" ref="BE135:BE147" si="3">IF(N135="základná",J135,0)</f>
        <v>0</v>
      </c>
      <c r="BF135" s="156">
        <f t="shared" ref="BF135:BF147" si="4">IF(N135="znížená",J135,0)</f>
        <v>0</v>
      </c>
      <c r="BG135" s="156">
        <f t="shared" ref="BG135:BG147" si="5">IF(N135="zákl. prenesená",J135,0)</f>
        <v>0</v>
      </c>
      <c r="BH135" s="156">
        <f t="shared" ref="BH135:BH147" si="6">IF(N135="zníž. prenesená",J135,0)</f>
        <v>0</v>
      </c>
      <c r="BI135" s="156">
        <f t="shared" ref="BI135:BI147" si="7">IF(N135="nulová",J135,0)</f>
        <v>0</v>
      </c>
      <c r="BJ135" s="14" t="s">
        <v>79</v>
      </c>
      <c r="BK135" s="156">
        <f t="shared" ref="BK135:BK147" si="8">ROUND(I135*H135,2)</f>
        <v>0</v>
      </c>
      <c r="BL135" s="14" t="s">
        <v>136</v>
      </c>
      <c r="BM135" s="155" t="s">
        <v>142</v>
      </c>
    </row>
    <row r="136" spans="1:65" s="2" customFormat="1" ht="24" customHeight="1" x14ac:dyDescent="0.2">
      <c r="A136" s="26"/>
      <c r="B136" s="143"/>
      <c r="C136" s="144" t="s">
        <v>143</v>
      </c>
      <c r="D136" s="144" t="s">
        <v>132</v>
      </c>
      <c r="E136" s="145" t="s">
        <v>144</v>
      </c>
      <c r="F136" s="146" t="s">
        <v>145</v>
      </c>
      <c r="G136" s="147" t="s">
        <v>135</v>
      </c>
      <c r="H136" s="148">
        <v>1502.46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136</v>
      </c>
      <c r="AT136" s="155" t="s">
        <v>132</v>
      </c>
      <c r="AU136" s="155" t="s">
        <v>79</v>
      </c>
      <c r="AY136" s="14" t="s">
        <v>130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136</v>
      </c>
      <c r="BM136" s="155" t="s">
        <v>146</v>
      </c>
    </row>
    <row r="137" spans="1:65" s="2" customFormat="1" ht="24" customHeight="1" x14ac:dyDescent="0.2">
      <c r="A137" s="26"/>
      <c r="B137" s="143"/>
      <c r="C137" s="144" t="s">
        <v>136</v>
      </c>
      <c r="D137" s="144" t="s">
        <v>132</v>
      </c>
      <c r="E137" s="145" t="s">
        <v>147</v>
      </c>
      <c r="F137" s="146" t="s">
        <v>148</v>
      </c>
      <c r="G137" s="147" t="s">
        <v>135</v>
      </c>
      <c r="H137" s="148">
        <v>89.789000000000001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136</v>
      </c>
      <c r="AT137" s="155" t="s">
        <v>132</v>
      </c>
      <c r="AU137" s="155" t="s">
        <v>79</v>
      </c>
      <c r="AY137" s="14" t="s">
        <v>130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136</v>
      </c>
      <c r="BM137" s="155" t="s">
        <v>149</v>
      </c>
    </row>
    <row r="138" spans="1:65" s="2" customFormat="1" ht="16.5" customHeight="1" x14ac:dyDescent="0.2">
      <c r="A138" s="26"/>
      <c r="B138" s="143"/>
      <c r="C138" s="144" t="s">
        <v>150</v>
      </c>
      <c r="D138" s="144" t="s">
        <v>132</v>
      </c>
      <c r="E138" s="145" t="s">
        <v>151</v>
      </c>
      <c r="F138" s="146" t="s">
        <v>152</v>
      </c>
      <c r="G138" s="147" t="s">
        <v>135</v>
      </c>
      <c r="H138" s="148">
        <v>1832.9590000000001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136</v>
      </c>
      <c r="AT138" s="155" t="s">
        <v>132</v>
      </c>
      <c r="AU138" s="155" t="s">
        <v>79</v>
      </c>
      <c r="AY138" s="14" t="s">
        <v>130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136</v>
      </c>
      <c r="BM138" s="155" t="s">
        <v>153</v>
      </c>
    </row>
    <row r="139" spans="1:65" s="2" customFormat="1" ht="24" customHeight="1" x14ac:dyDescent="0.2">
      <c r="A139" s="26"/>
      <c r="B139" s="143"/>
      <c r="C139" s="144" t="s">
        <v>138</v>
      </c>
      <c r="D139" s="144" t="s">
        <v>132</v>
      </c>
      <c r="E139" s="145" t="s">
        <v>154</v>
      </c>
      <c r="F139" s="146" t="s">
        <v>155</v>
      </c>
      <c r="G139" s="147" t="s">
        <v>135</v>
      </c>
      <c r="H139" s="148">
        <v>1342.204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136</v>
      </c>
      <c r="AT139" s="155" t="s">
        <v>132</v>
      </c>
      <c r="AU139" s="155" t="s">
        <v>79</v>
      </c>
      <c r="AY139" s="14" t="s">
        <v>130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136</v>
      </c>
      <c r="BM139" s="155" t="s">
        <v>156</v>
      </c>
    </row>
    <row r="140" spans="1:65" s="2" customFormat="1" ht="24" customHeight="1" x14ac:dyDescent="0.2">
      <c r="A140" s="26"/>
      <c r="B140" s="143"/>
      <c r="C140" s="144" t="s">
        <v>157</v>
      </c>
      <c r="D140" s="144" t="s">
        <v>132</v>
      </c>
      <c r="E140" s="145" t="s">
        <v>158</v>
      </c>
      <c r="F140" s="146" t="s">
        <v>159</v>
      </c>
      <c r="G140" s="147" t="s">
        <v>135</v>
      </c>
      <c r="H140" s="148">
        <v>160.256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136</v>
      </c>
      <c r="AT140" s="155" t="s">
        <v>132</v>
      </c>
      <c r="AU140" s="155" t="s">
        <v>79</v>
      </c>
      <c r="AY140" s="14" t="s">
        <v>130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136</v>
      </c>
      <c r="BM140" s="155" t="s">
        <v>160</v>
      </c>
    </row>
    <row r="141" spans="1:65" s="2" customFormat="1" ht="24" customHeight="1" x14ac:dyDescent="0.2">
      <c r="A141" s="26"/>
      <c r="B141" s="143"/>
      <c r="C141" s="144" t="s">
        <v>161</v>
      </c>
      <c r="D141" s="144" t="s">
        <v>132</v>
      </c>
      <c r="E141" s="145" t="s">
        <v>162</v>
      </c>
      <c r="F141" s="146" t="s">
        <v>163</v>
      </c>
      <c r="G141" s="147" t="s">
        <v>135</v>
      </c>
      <c r="H141" s="148">
        <v>89.789000000000001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136</v>
      </c>
      <c r="AT141" s="155" t="s">
        <v>132</v>
      </c>
      <c r="AU141" s="155" t="s">
        <v>79</v>
      </c>
      <c r="AY141" s="14" t="s">
        <v>130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136</v>
      </c>
      <c r="BM141" s="155" t="s">
        <v>164</v>
      </c>
    </row>
    <row r="142" spans="1:65" s="2" customFormat="1" ht="24" customHeight="1" x14ac:dyDescent="0.2">
      <c r="A142" s="26"/>
      <c r="B142" s="143"/>
      <c r="C142" s="144" t="s">
        <v>165</v>
      </c>
      <c r="D142" s="144" t="s">
        <v>132</v>
      </c>
      <c r="E142" s="145" t="s">
        <v>166</v>
      </c>
      <c r="F142" s="146" t="s">
        <v>167</v>
      </c>
      <c r="G142" s="147" t="s">
        <v>135</v>
      </c>
      <c r="H142" s="148">
        <v>240.71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136</v>
      </c>
      <c r="AT142" s="155" t="s">
        <v>132</v>
      </c>
      <c r="AU142" s="155" t="s">
        <v>79</v>
      </c>
      <c r="AY142" s="14" t="s">
        <v>130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136</v>
      </c>
      <c r="BM142" s="155" t="s">
        <v>168</v>
      </c>
    </row>
    <row r="143" spans="1:65" s="2" customFormat="1" ht="24" customHeight="1" x14ac:dyDescent="0.2">
      <c r="A143" s="26"/>
      <c r="B143" s="143"/>
      <c r="C143" s="144" t="s">
        <v>169</v>
      </c>
      <c r="D143" s="144" t="s">
        <v>132</v>
      </c>
      <c r="E143" s="145" t="s">
        <v>170</v>
      </c>
      <c r="F143" s="146" t="s">
        <v>171</v>
      </c>
      <c r="G143" s="147" t="s">
        <v>172</v>
      </c>
      <c r="H143" s="148">
        <v>2.165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</v>
      </c>
      <c r="P143" s="153">
        <f t="shared" si="0"/>
        <v>0</v>
      </c>
      <c r="Q143" s="153">
        <v>0</v>
      </c>
      <c r="R143" s="153">
        <f t="shared" si="1"/>
        <v>0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136</v>
      </c>
      <c r="AT143" s="155" t="s">
        <v>132</v>
      </c>
      <c r="AU143" s="155" t="s">
        <v>79</v>
      </c>
      <c r="AY143" s="14" t="s">
        <v>130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136</v>
      </c>
      <c r="BM143" s="155" t="s">
        <v>173</v>
      </c>
    </row>
    <row r="144" spans="1:65" s="2" customFormat="1" ht="24" customHeight="1" x14ac:dyDescent="0.2">
      <c r="A144" s="26"/>
      <c r="B144" s="143"/>
      <c r="C144" s="144" t="s">
        <v>90</v>
      </c>
      <c r="D144" s="144" t="s">
        <v>132</v>
      </c>
      <c r="E144" s="145" t="s">
        <v>174</v>
      </c>
      <c r="F144" s="146" t="s">
        <v>175</v>
      </c>
      <c r="G144" s="147" t="s">
        <v>135</v>
      </c>
      <c r="H144" s="148">
        <v>24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136</v>
      </c>
      <c r="AT144" s="155" t="s">
        <v>132</v>
      </c>
      <c r="AU144" s="155" t="s">
        <v>79</v>
      </c>
      <c r="AY144" s="14" t="s">
        <v>130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79</v>
      </c>
      <c r="BK144" s="156">
        <f t="shared" si="8"/>
        <v>0</v>
      </c>
      <c r="BL144" s="14" t="s">
        <v>136</v>
      </c>
      <c r="BM144" s="155" t="s">
        <v>176</v>
      </c>
    </row>
    <row r="145" spans="1:65" s="2" customFormat="1" ht="16.5" customHeight="1" x14ac:dyDescent="0.2">
      <c r="A145" s="26"/>
      <c r="B145" s="143"/>
      <c r="C145" s="144" t="s">
        <v>92</v>
      </c>
      <c r="D145" s="144" t="s">
        <v>132</v>
      </c>
      <c r="E145" s="145" t="s">
        <v>177</v>
      </c>
      <c r="F145" s="146" t="s">
        <v>178</v>
      </c>
      <c r="G145" s="147" t="s">
        <v>135</v>
      </c>
      <c r="H145" s="148">
        <v>2.706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0"/>
        <v>0</v>
      </c>
      <c r="Q145" s="153">
        <v>0</v>
      </c>
      <c r="R145" s="153">
        <f t="shared" si="1"/>
        <v>0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136</v>
      </c>
      <c r="AT145" s="155" t="s">
        <v>132</v>
      </c>
      <c r="AU145" s="155" t="s">
        <v>79</v>
      </c>
      <c r="AY145" s="14" t="s">
        <v>130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79</v>
      </c>
      <c r="BK145" s="156">
        <f t="shared" si="8"/>
        <v>0</v>
      </c>
      <c r="BL145" s="14" t="s">
        <v>136</v>
      </c>
      <c r="BM145" s="155" t="s">
        <v>179</v>
      </c>
    </row>
    <row r="146" spans="1:65" s="2" customFormat="1" ht="16.5" customHeight="1" x14ac:dyDescent="0.2">
      <c r="A146" s="26"/>
      <c r="B146" s="143"/>
      <c r="C146" s="144" t="s">
        <v>94</v>
      </c>
      <c r="D146" s="144" t="s">
        <v>132</v>
      </c>
      <c r="E146" s="145" t="s">
        <v>180</v>
      </c>
      <c r="F146" s="146" t="s">
        <v>181</v>
      </c>
      <c r="G146" s="147" t="s">
        <v>135</v>
      </c>
      <c r="H146" s="148">
        <v>2.706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</v>
      </c>
      <c r="P146" s="153">
        <f t="shared" si="0"/>
        <v>0</v>
      </c>
      <c r="Q146" s="153">
        <v>0</v>
      </c>
      <c r="R146" s="153">
        <f t="shared" si="1"/>
        <v>0</v>
      </c>
      <c r="S146" s="153">
        <v>0</v>
      </c>
      <c r="T146" s="154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136</v>
      </c>
      <c r="AT146" s="155" t="s">
        <v>132</v>
      </c>
      <c r="AU146" s="155" t="s">
        <v>79</v>
      </c>
      <c r="AY146" s="14" t="s">
        <v>130</v>
      </c>
      <c r="BE146" s="156">
        <f t="shared" si="3"/>
        <v>0</v>
      </c>
      <c r="BF146" s="156">
        <f t="shared" si="4"/>
        <v>0</v>
      </c>
      <c r="BG146" s="156">
        <f t="shared" si="5"/>
        <v>0</v>
      </c>
      <c r="BH146" s="156">
        <f t="shared" si="6"/>
        <v>0</v>
      </c>
      <c r="BI146" s="156">
        <f t="shared" si="7"/>
        <v>0</v>
      </c>
      <c r="BJ146" s="14" t="s">
        <v>79</v>
      </c>
      <c r="BK146" s="156">
        <f t="shared" si="8"/>
        <v>0</v>
      </c>
      <c r="BL146" s="14" t="s">
        <v>136</v>
      </c>
      <c r="BM146" s="155" t="s">
        <v>182</v>
      </c>
    </row>
    <row r="147" spans="1:65" s="2" customFormat="1" ht="36" customHeight="1" x14ac:dyDescent="0.2">
      <c r="A147" s="26"/>
      <c r="B147" s="143"/>
      <c r="C147" s="144" t="s">
        <v>96</v>
      </c>
      <c r="D147" s="144" t="s">
        <v>132</v>
      </c>
      <c r="E147" s="145" t="s">
        <v>183</v>
      </c>
      <c r="F147" s="146" t="s">
        <v>184</v>
      </c>
      <c r="G147" s="147" t="s">
        <v>135</v>
      </c>
      <c r="H147" s="148">
        <v>13.53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 t="shared" si="0"/>
        <v>0</v>
      </c>
      <c r="Q147" s="153">
        <v>0</v>
      </c>
      <c r="R147" s="153">
        <f t="shared" si="1"/>
        <v>0</v>
      </c>
      <c r="S147" s="153">
        <v>0</v>
      </c>
      <c r="T147" s="15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136</v>
      </c>
      <c r="AT147" s="155" t="s">
        <v>132</v>
      </c>
      <c r="AU147" s="155" t="s">
        <v>79</v>
      </c>
      <c r="AY147" s="14" t="s">
        <v>130</v>
      </c>
      <c r="BE147" s="156">
        <f t="shared" si="3"/>
        <v>0</v>
      </c>
      <c r="BF147" s="156">
        <f t="shared" si="4"/>
        <v>0</v>
      </c>
      <c r="BG147" s="156">
        <f t="shared" si="5"/>
        <v>0</v>
      </c>
      <c r="BH147" s="156">
        <f t="shared" si="6"/>
        <v>0</v>
      </c>
      <c r="BI147" s="156">
        <f t="shared" si="7"/>
        <v>0</v>
      </c>
      <c r="BJ147" s="14" t="s">
        <v>79</v>
      </c>
      <c r="BK147" s="156">
        <f t="shared" si="8"/>
        <v>0</v>
      </c>
      <c r="BL147" s="14" t="s">
        <v>136</v>
      </c>
      <c r="BM147" s="155" t="s">
        <v>185</v>
      </c>
    </row>
    <row r="148" spans="1:65" s="12" customFormat="1" ht="22.95" customHeight="1" x14ac:dyDescent="0.25">
      <c r="B148" s="131"/>
      <c r="D148" s="132" t="s">
        <v>65</v>
      </c>
      <c r="E148" s="141" t="s">
        <v>165</v>
      </c>
      <c r="F148" s="141" t="s">
        <v>186</v>
      </c>
      <c r="J148" s="142"/>
      <c r="L148" s="131"/>
      <c r="M148" s="135"/>
      <c r="N148" s="136"/>
      <c r="O148" s="136"/>
      <c r="P148" s="137">
        <f>SUM(P149:P155)</f>
        <v>0</v>
      </c>
      <c r="Q148" s="136"/>
      <c r="R148" s="137">
        <f>SUM(R149:R155)</f>
        <v>0</v>
      </c>
      <c r="S148" s="136"/>
      <c r="T148" s="138">
        <f>SUM(T149:T155)</f>
        <v>0</v>
      </c>
      <c r="AR148" s="132" t="s">
        <v>73</v>
      </c>
      <c r="AT148" s="139" t="s">
        <v>65</v>
      </c>
      <c r="AU148" s="139" t="s">
        <v>73</v>
      </c>
      <c r="AY148" s="132" t="s">
        <v>130</v>
      </c>
      <c r="BK148" s="140">
        <f>SUM(BK149:BK155)</f>
        <v>0</v>
      </c>
    </row>
    <row r="149" spans="1:65" s="2" customFormat="1" ht="16.5" customHeight="1" x14ac:dyDescent="0.2">
      <c r="A149" s="26"/>
      <c r="B149" s="143"/>
      <c r="C149" s="144" t="s">
        <v>187</v>
      </c>
      <c r="D149" s="144" t="s">
        <v>132</v>
      </c>
      <c r="E149" s="145" t="s">
        <v>188</v>
      </c>
      <c r="F149" s="146" t="s">
        <v>189</v>
      </c>
      <c r="G149" s="147" t="s">
        <v>190</v>
      </c>
      <c r="H149" s="148">
        <v>191.04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 t="shared" ref="P149:P155" si="9">O149*H149</f>
        <v>0</v>
      </c>
      <c r="Q149" s="153">
        <v>0</v>
      </c>
      <c r="R149" s="153">
        <f t="shared" ref="R149:R155" si="10">Q149*H149</f>
        <v>0</v>
      </c>
      <c r="S149" s="153">
        <v>0</v>
      </c>
      <c r="T149" s="154">
        <f t="shared" ref="T149:T155" si="11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136</v>
      </c>
      <c r="AT149" s="155" t="s">
        <v>132</v>
      </c>
      <c r="AU149" s="155" t="s">
        <v>79</v>
      </c>
      <c r="AY149" s="14" t="s">
        <v>130</v>
      </c>
      <c r="BE149" s="156">
        <f t="shared" ref="BE149:BE155" si="12">IF(N149="základná",J149,0)</f>
        <v>0</v>
      </c>
      <c r="BF149" s="156">
        <f t="shared" ref="BF149:BF155" si="13">IF(N149="znížená",J149,0)</f>
        <v>0</v>
      </c>
      <c r="BG149" s="156">
        <f t="shared" ref="BG149:BG155" si="14">IF(N149="zákl. prenesená",J149,0)</f>
        <v>0</v>
      </c>
      <c r="BH149" s="156">
        <f t="shared" ref="BH149:BH155" si="15">IF(N149="zníž. prenesená",J149,0)</f>
        <v>0</v>
      </c>
      <c r="BI149" s="156">
        <f t="shared" ref="BI149:BI155" si="16">IF(N149="nulová",J149,0)</f>
        <v>0</v>
      </c>
      <c r="BJ149" s="14" t="s">
        <v>79</v>
      </c>
      <c r="BK149" s="156">
        <f t="shared" ref="BK149:BK155" si="17">ROUND(I149*H149,2)</f>
        <v>0</v>
      </c>
      <c r="BL149" s="14" t="s">
        <v>136</v>
      </c>
      <c r="BM149" s="155" t="s">
        <v>191</v>
      </c>
    </row>
    <row r="150" spans="1:65" s="2" customFormat="1" ht="24" customHeight="1" x14ac:dyDescent="0.2">
      <c r="A150" s="26"/>
      <c r="B150" s="143"/>
      <c r="C150" s="144" t="s">
        <v>192</v>
      </c>
      <c r="D150" s="144" t="s">
        <v>132</v>
      </c>
      <c r="E150" s="145" t="s">
        <v>193</v>
      </c>
      <c r="F150" s="146" t="s">
        <v>194</v>
      </c>
      <c r="G150" s="147" t="s">
        <v>190</v>
      </c>
      <c r="H150" s="148">
        <v>840.48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</v>
      </c>
      <c r="P150" s="153">
        <f t="shared" si="9"/>
        <v>0</v>
      </c>
      <c r="Q150" s="153">
        <v>0</v>
      </c>
      <c r="R150" s="153">
        <f t="shared" si="10"/>
        <v>0</v>
      </c>
      <c r="S150" s="153">
        <v>0</v>
      </c>
      <c r="T150" s="15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136</v>
      </c>
      <c r="AT150" s="155" t="s">
        <v>132</v>
      </c>
      <c r="AU150" s="155" t="s">
        <v>79</v>
      </c>
      <c r="AY150" s="14" t="s">
        <v>130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136</v>
      </c>
      <c r="BM150" s="155" t="s">
        <v>195</v>
      </c>
    </row>
    <row r="151" spans="1:65" s="2" customFormat="1" ht="24" customHeight="1" x14ac:dyDescent="0.2">
      <c r="A151" s="26"/>
      <c r="B151" s="143"/>
      <c r="C151" s="144" t="s">
        <v>196</v>
      </c>
      <c r="D151" s="144" t="s">
        <v>132</v>
      </c>
      <c r="E151" s="145" t="s">
        <v>197</v>
      </c>
      <c r="F151" s="146" t="s">
        <v>198</v>
      </c>
      <c r="G151" s="147" t="s">
        <v>135</v>
      </c>
      <c r="H151" s="148">
        <v>1431.9929999999999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</v>
      </c>
      <c r="P151" s="153">
        <f t="shared" si="9"/>
        <v>0</v>
      </c>
      <c r="Q151" s="153">
        <v>0</v>
      </c>
      <c r="R151" s="153">
        <f t="shared" si="10"/>
        <v>0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136</v>
      </c>
      <c r="AT151" s="155" t="s">
        <v>132</v>
      </c>
      <c r="AU151" s="155" t="s">
        <v>79</v>
      </c>
      <c r="AY151" s="14" t="s">
        <v>130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136</v>
      </c>
      <c r="BM151" s="155" t="s">
        <v>199</v>
      </c>
    </row>
    <row r="152" spans="1:65" s="2" customFormat="1" ht="16.5" customHeight="1" x14ac:dyDescent="0.2">
      <c r="A152" s="26"/>
      <c r="B152" s="143"/>
      <c r="C152" s="144" t="s">
        <v>200</v>
      </c>
      <c r="D152" s="144" t="s">
        <v>132</v>
      </c>
      <c r="E152" s="145" t="s">
        <v>201</v>
      </c>
      <c r="F152" s="146" t="s">
        <v>202</v>
      </c>
      <c r="G152" s="147" t="s">
        <v>203</v>
      </c>
      <c r="H152" s="148">
        <v>60.716999999999999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</v>
      </c>
      <c r="P152" s="153">
        <f t="shared" si="9"/>
        <v>0</v>
      </c>
      <c r="Q152" s="153">
        <v>0</v>
      </c>
      <c r="R152" s="153">
        <f t="shared" si="10"/>
        <v>0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136</v>
      </c>
      <c r="AT152" s="155" t="s">
        <v>132</v>
      </c>
      <c r="AU152" s="155" t="s">
        <v>79</v>
      </c>
      <c r="AY152" s="14" t="s">
        <v>130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136</v>
      </c>
      <c r="BM152" s="155" t="s">
        <v>204</v>
      </c>
    </row>
    <row r="153" spans="1:65" s="2" customFormat="1" ht="24" customHeight="1" x14ac:dyDescent="0.2">
      <c r="A153" s="26"/>
      <c r="B153" s="143"/>
      <c r="C153" s="144" t="s">
        <v>205</v>
      </c>
      <c r="D153" s="144" t="s">
        <v>132</v>
      </c>
      <c r="E153" s="145" t="s">
        <v>206</v>
      </c>
      <c r="F153" s="146" t="s">
        <v>207</v>
      </c>
      <c r="G153" s="147" t="s">
        <v>203</v>
      </c>
      <c r="H153" s="148">
        <v>1214.3399999999999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</v>
      </c>
      <c r="P153" s="153">
        <f t="shared" si="9"/>
        <v>0</v>
      </c>
      <c r="Q153" s="153">
        <v>0</v>
      </c>
      <c r="R153" s="153">
        <f t="shared" si="10"/>
        <v>0</v>
      </c>
      <c r="S153" s="153">
        <v>0</v>
      </c>
      <c r="T153" s="15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136</v>
      </c>
      <c r="AT153" s="155" t="s">
        <v>132</v>
      </c>
      <c r="AU153" s="155" t="s">
        <v>79</v>
      </c>
      <c r="AY153" s="14" t="s">
        <v>130</v>
      </c>
      <c r="BE153" s="156">
        <f t="shared" si="12"/>
        <v>0</v>
      </c>
      <c r="BF153" s="156">
        <f t="shared" si="13"/>
        <v>0</v>
      </c>
      <c r="BG153" s="156">
        <f t="shared" si="14"/>
        <v>0</v>
      </c>
      <c r="BH153" s="156">
        <f t="shared" si="15"/>
        <v>0</v>
      </c>
      <c r="BI153" s="156">
        <f t="shared" si="16"/>
        <v>0</v>
      </c>
      <c r="BJ153" s="14" t="s">
        <v>79</v>
      </c>
      <c r="BK153" s="156">
        <f t="shared" si="17"/>
        <v>0</v>
      </c>
      <c r="BL153" s="14" t="s">
        <v>136</v>
      </c>
      <c r="BM153" s="155" t="s">
        <v>208</v>
      </c>
    </row>
    <row r="154" spans="1:65" s="2" customFormat="1" ht="24" customHeight="1" x14ac:dyDescent="0.2">
      <c r="A154" s="26"/>
      <c r="B154" s="143"/>
      <c r="C154" s="144" t="s">
        <v>7</v>
      </c>
      <c r="D154" s="144" t="s">
        <v>132</v>
      </c>
      <c r="E154" s="145" t="s">
        <v>209</v>
      </c>
      <c r="F154" s="146" t="s">
        <v>210</v>
      </c>
      <c r="G154" s="147" t="s">
        <v>203</v>
      </c>
      <c r="H154" s="148">
        <v>60.716999999999999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</v>
      </c>
      <c r="P154" s="153">
        <f t="shared" si="9"/>
        <v>0</v>
      </c>
      <c r="Q154" s="153">
        <v>0</v>
      </c>
      <c r="R154" s="153">
        <f t="shared" si="10"/>
        <v>0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136</v>
      </c>
      <c r="AT154" s="155" t="s">
        <v>132</v>
      </c>
      <c r="AU154" s="155" t="s">
        <v>79</v>
      </c>
      <c r="AY154" s="14" t="s">
        <v>130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136</v>
      </c>
      <c r="BM154" s="155" t="s">
        <v>211</v>
      </c>
    </row>
    <row r="155" spans="1:65" s="2" customFormat="1" ht="24" customHeight="1" x14ac:dyDescent="0.2">
      <c r="A155" s="26"/>
      <c r="B155" s="143"/>
      <c r="C155" s="144" t="s">
        <v>212</v>
      </c>
      <c r="D155" s="144" t="s">
        <v>132</v>
      </c>
      <c r="E155" s="145" t="s">
        <v>213</v>
      </c>
      <c r="F155" s="146" t="s">
        <v>214</v>
      </c>
      <c r="G155" s="147" t="s">
        <v>203</v>
      </c>
      <c r="H155" s="148">
        <v>60.716999999999999</v>
      </c>
      <c r="I155" s="149"/>
      <c r="J155" s="149"/>
      <c r="K155" s="150"/>
      <c r="L155" s="27"/>
      <c r="M155" s="151" t="s">
        <v>1</v>
      </c>
      <c r="N155" s="152" t="s">
        <v>32</v>
      </c>
      <c r="O155" s="153">
        <v>0</v>
      </c>
      <c r="P155" s="153">
        <f t="shared" si="9"/>
        <v>0</v>
      </c>
      <c r="Q155" s="153">
        <v>0</v>
      </c>
      <c r="R155" s="153">
        <f t="shared" si="10"/>
        <v>0</v>
      </c>
      <c r="S155" s="153">
        <v>0</v>
      </c>
      <c r="T155" s="15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136</v>
      </c>
      <c r="AT155" s="155" t="s">
        <v>132</v>
      </c>
      <c r="AU155" s="155" t="s">
        <v>79</v>
      </c>
      <c r="AY155" s="14" t="s">
        <v>130</v>
      </c>
      <c r="BE155" s="156">
        <f t="shared" si="12"/>
        <v>0</v>
      </c>
      <c r="BF155" s="156">
        <f t="shared" si="13"/>
        <v>0</v>
      </c>
      <c r="BG155" s="156">
        <f t="shared" si="14"/>
        <v>0</v>
      </c>
      <c r="BH155" s="156">
        <f t="shared" si="15"/>
        <v>0</v>
      </c>
      <c r="BI155" s="156">
        <f t="shared" si="16"/>
        <v>0</v>
      </c>
      <c r="BJ155" s="14" t="s">
        <v>79</v>
      </c>
      <c r="BK155" s="156">
        <f t="shared" si="17"/>
        <v>0</v>
      </c>
      <c r="BL155" s="14" t="s">
        <v>136</v>
      </c>
      <c r="BM155" s="155" t="s">
        <v>215</v>
      </c>
    </row>
    <row r="156" spans="1:65" s="12" customFormat="1" ht="22.95" customHeight="1" x14ac:dyDescent="0.25">
      <c r="B156" s="131"/>
      <c r="D156" s="132" t="s">
        <v>65</v>
      </c>
      <c r="E156" s="141" t="s">
        <v>216</v>
      </c>
      <c r="F156" s="141" t="s">
        <v>217</v>
      </c>
      <c r="J156" s="142"/>
      <c r="L156" s="131"/>
      <c r="M156" s="135"/>
      <c r="N156" s="136"/>
      <c r="O156" s="136"/>
      <c r="P156" s="137">
        <f>P157</f>
        <v>492.67389000000003</v>
      </c>
      <c r="Q156" s="136"/>
      <c r="R156" s="137">
        <f>R157</f>
        <v>0</v>
      </c>
      <c r="S156" s="136"/>
      <c r="T156" s="138">
        <f>T157</f>
        <v>0</v>
      </c>
      <c r="AR156" s="132" t="s">
        <v>73</v>
      </c>
      <c r="AT156" s="139" t="s">
        <v>65</v>
      </c>
      <c r="AU156" s="139" t="s">
        <v>73</v>
      </c>
      <c r="AY156" s="132" t="s">
        <v>130</v>
      </c>
      <c r="BK156" s="140">
        <f>BK157</f>
        <v>0</v>
      </c>
    </row>
    <row r="157" spans="1:65" s="2" customFormat="1" ht="24" customHeight="1" x14ac:dyDescent="0.2">
      <c r="A157" s="26"/>
      <c r="B157" s="143"/>
      <c r="C157" s="144" t="s">
        <v>137</v>
      </c>
      <c r="D157" s="144" t="s">
        <v>132</v>
      </c>
      <c r="E157" s="145" t="s">
        <v>218</v>
      </c>
      <c r="F157" s="146" t="s">
        <v>219</v>
      </c>
      <c r="G157" s="147" t="s">
        <v>203</v>
      </c>
      <c r="H157" s="148">
        <v>200.03</v>
      </c>
      <c r="I157" s="149"/>
      <c r="J157" s="149"/>
      <c r="K157" s="150"/>
      <c r="L157" s="27"/>
      <c r="M157" s="151" t="s">
        <v>1</v>
      </c>
      <c r="N157" s="152" t="s">
        <v>32</v>
      </c>
      <c r="O157" s="153">
        <v>2.4630000000000001</v>
      </c>
      <c r="P157" s="153">
        <f>O157*H157</f>
        <v>492.67389000000003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136</v>
      </c>
      <c r="AT157" s="155" t="s">
        <v>132</v>
      </c>
      <c r="AU157" s="155" t="s">
        <v>79</v>
      </c>
      <c r="AY157" s="14" t="s">
        <v>130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79</v>
      </c>
      <c r="BK157" s="156">
        <f>ROUND(I157*H157,2)</f>
        <v>0</v>
      </c>
      <c r="BL157" s="14" t="s">
        <v>136</v>
      </c>
      <c r="BM157" s="155" t="s">
        <v>220</v>
      </c>
    </row>
    <row r="158" spans="1:65" s="12" customFormat="1" ht="25.95" customHeight="1" x14ac:dyDescent="0.25">
      <c r="B158" s="131"/>
      <c r="D158" s="132" t="s">
        <v>65</v>
      </c>
      <c r="E158" s="133" t="s">
        <v>221</v>
      </c>
      <c r="F158" s="133" t="s">
        <v>222</v>
      </c>
      <c r="J158" s="134"/>
      <c r="L158" s="131"/>
      <c r="M158" s="135"/>
      <c r="N158" s="136"/>
      <c r="O158" s="136"/>
      <c r="P158" s="137">
        <f>P159+P163+P166+P175</f>
        <v>0</v>
      </c>
      <c r="Q158" s="136"/>
      <c r="R158" s="137">
        <f>R159+R163+R166+R175</f>
        <v>0</v>
      </c>
      <c r="S158" s="136"/>
      <c r="T158" s="138">
        <f>T159+T163+T166+T175</f>
        <v>0</v>
      </c>
      <c r="AR158" s="132" t="s">
        <v>79</v>
      </c>
      <c r="AT158" s="139" t="s">
        <v>65</v>
      </c>
      <c r="AU158" s="139" t="s">
        <v>66</v>
      </c>
      <c r="AY158" s="132" t="s">
        <v>130</v>
      </c>
      <c r="BK158" s="140">
        <f>BK159+BK163+BK166+BK175</f>
        <v>0</v>
      </c>
    </row>
    <row r="159" spans="1:65" s="12" customFormat="1" ht="22.95" customHeight="1" x14ac:dyDescent="0.25">
      <c r="B159" s="131"/>
      <c r="D159" s="132" t="s">
        <v>65</v>
      </c>
      <c r="E159" s="141" t="s">
        <v>223</v>
      </c>
      <c r="F159" s="141" t="s">
        <v>224</v>
      </c>
      <c r="J159" s="142"/>
      <c r="L159" s="131"/>
      <c r="M159" s="135"/>
      <c r="N159" s="136"/>
      <c r="O159" s="136"/>
      <c r="P159" s="137">
        <f>SUM(P160:P162)</f>
        <v>0</v>
      </c>
      <c r="Q159" s="136"/>
      <c r="R159" s="137">
        <f>SUM(R160:R162)</f>
        <v>0</v>
      </c>
      <c r="S159" s="136"/>
      <c r="T159" s="138">
        <f>SUM(T160:T162)</f>
        <v>0</v>
      </c>
      <c r="AR159" s="132" t="s">
        <v>79</v>
      </c>
      <c r="AT159" s="139" t="s">
        <v>65</v>
      </c>
      <c r="AU159" s="139" t="s">
        <v>73</v>
      </c>
      <c r="AY159" s="132" t="s">
        <v>130</v>
      </c>
      <c r="BK159" s="140">
        <f>SUM(BK160:BK162)</f>
        <v>0</v>
      </c>
    </row>
    <row r="160" spans="1:65" s="2" customFormat="1" ht="24" customHeight="1" x14ac:dyDescent="0.2">
      <c r="A160" s="26"/>
      <c r="B160" s="143"/>
      <c r="C160" s="144" t="s">
        <v>225</v>
      </c>
      <c r="D160" s="144" t="s">
        <v>132</v>
      </c>
      <c r="E160" s="145" t="s">
        <v>226</v>
      </c>
      <c r="F160" s="146" t="s">
        <v>227</v>
      </c>
      <c r="G160" s="147" t="s">
        <v>135</v>
      </c>
      <c r="H160" s="148">
        <v>267.45600000000002</v>
      </c>
      <c r="I160" s="149"/>
      <c r="J160" s="149"/>
      <c r="K160" s="150"/>
      <c r="L160" s="27"/>
      <c r="M160" s="151" t="s">
        <v>1</v>
      </c>
      <c r="N160" s="152" t="s">
        <v>32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192</v>
      </c>
      <c r="AT160" s="155" t="s">
        <v>132</v>
      </c>
      <c r="AU160" s="155" t="s">
        <v>79</v>
      </c>
      <c r="AY160" s="14" t="s">
        <v>130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79</v>
      </c>
      <c r="BK160" s="156">
        <f>ROUND(I160*H160,2)</f>
        <v>0</v>
      </c>
      <c r="BL160" s="14" t="s">
        <v>192</v>
      </c>
      <c r="BM160" s="155" t="s">
        <v>228</v>
      </c>
    </row>
    <row r="161" spans="1:65" s="2" customFormat="1" ht="16.5" customHeight="1" x14ac:dyDescent="0.2">
      <c r="A161" s="26"/>
      <c r="B161" s="143"/>
      <c r="C161" s="157" t="s">
        <v>229</v>
      </c>
      <c r="D161" s="157" t="s">
        <v>230</v>
      </c>
      <c r="E161" s="158" t="s">
        <v>231</v>
      </c>
      <c r="F161" s="159" t="s">
        <v>232</v>
      </c>
      <c r="G161" s="160" t="s">
        <v>135</v>
      </c>
      <c r="H161" s="161">
        <v>307.57400000000001</v>
      </c>
      <c r="I161" s="162"/>
      <c r="J161" s="162"/>
      <c r="K161" s="163"/>
      <c r="L161" s="164"/>
      <c r="M161" s="165" t="s">
        <v>1</v>
      </c>
      <c r="N161" s="166" t="s">
        <v>32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142</v>
      </c>
      <c r="AT161" s="155" t="s">
        <v>230</v>
      </c>
      <c r="AU161" s="155" t="s">
        <v>79</v>
      </c>
      <c r="AY161" s="14" t="s">
        <v>130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79</v>
      </c>
      <c r="BK161" s="156">
        <f>ROUND(I161*H161,2)</f>
        <v>0</v>
      </c>
      <c r="BL161" s="14" t="s">
        <v>192</v>
      </c>
      <c r="BM161" s="155" t="s">
        <v>233</v>
      </c>
    </row>
    <row r="162" spans="1:65" s="2" customFormat="1" ht="24" customHeight="1" x14ac:dyDescent="0.2">
      <c r="A162" s="26"/>
      <c r="B162" s="143"/>
      <c r="C162" s="144" t="s">
        <v>234</v>
      </c>
      <c r="D162" s="144" t="s">
        <v>132</v>
      </c>
      <c r="E162" s="145" t="s">
        <v>235</v>
      </c>
      <c r="F162" s="146" t="s">
        <v>236</v>
      </c>
      <c r="G162" s="147" t="s">
        <v>237</v>
      </c>
      <c r="H162" s="148">
        <v>13.82</v>
      </c>
      <c r="I162" s="149"/>
      <c r="J162" s="149"/>
      <c r="K162" s="150"/>
      <c r="L162" s="27"/>
      <c r="M162" s="151" t="s">
        <v>1</v>
      </c>
      <c r="N162" s="152" t="s">
        <v>32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192</v>
      </c>
      <c r="AT162" s="155" t="s">
        <v>132</v>
      </c>
      <c r="AU162" s="155" t="s">
        <v>79</v>
      </c>
      <c r="AY162" s="14" t="s">
        <v>130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79</v>
      </c>
      <c r="BK162" s="156">
        <f>ROUND(I162*H162,2)</f>
        <v>0</v>
      </c>
      <c r="BL162" s="14" t="s">
        <v>192</v>
      </c>
      <c r="BM162" s="155" t="s">
        <v>238</v>
      </c>
    </row>
    <row r="163" spans="1:65" s="12" customFormat="1" ht="22.95" customHeight="1" x14ac:dyDescent="0.25">
      <c r="B163" s="131"/>
      <c r="D163" s="132" t="s">
        <v>65</v>
      </c>
      <c r="E163" s="141" t="s">
        <v>239</v>
      </c>
      <c r="F163" s="141" t="s">
        <v>240</v>
      </c>
      <c r="J163" s="142"/>
      <c r="L163" s="131"/>
      <c r="M163" s="135"/>
      <c r="N163" s="136"/>
      <c r="O163" s="136"/>
      <c r="P163" s="137">
        <f>SUM(P164:P165)</f>
        <v>0</v>
      </c>
      <c r="Q163" s="136"/>
      <c r="R163" s="137">
        <f>SUM(R164:R165)</f>
        <v>0</v>
      </c>
      <c r="S163" s="136"/>
      <c r="T163" s="138">
        <f>SUM(T164:T165)</f>
        <v>0</v>
      </c>
      <c r="AR163" s="132" t="s">
        <v>79</v>
      </c>
      <c r="AT163" s="139" t="s">
        <v>65</v>
      </c>
      <c r="AU163" s="139" t="s">
        <v>73</v>
      </c>
      <c r="AY163" s="132" t="s">
        <v>130</v>
      </c>
      <c r="BK163" s="140">
        <f>SUM(BK164:BK165)</f>
        <v>0</v>
      </c>
    </row>
    <row r="164" spans="1:65" s="2" customFormat="1" ht="24" customHeight="1" x14ac:dyDescent="0.2">
      <c r="A164" s="26"/>
      <c r="B164" s="143"/>
      <c r="C164" s="144" t="s">
        <v>241</v>
      </c>
      <c r="D164" s="144" t="s">
        <v>132</v>
      </c>
      <c r="E164" s="145" t="s">
        <v>242</v>
      </c>
      <c r="F164" s="146" t="s">
        <v>243</v>
      </c>
      <c r="G164" s="147" t="s">
        <v>190</v>
      </c>
      <c r="H164" s="148">
        <v>15.1</v>
      </c>
      <c r="I164" s="149"/>
      <c r="J164" s="149"/>
      <c r="K164" s="150"/>
      <c r="L164" s="27"/>
      <c r="M164" s="151" t="s">
        <v>1</v>
      </c>
      <c r="N164" s="152" t="s">
        <v>32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192</v>
      </c>
      <c r="AT164" s="155" t="s">
        <v>132</v>
      </c>
      <c r="AU164" s="155" t="s">
        <v>79</v>
      </c>
      <c r="AY164" s="14" t="s">
        <v>130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79</v>
      </c>
      <c r="BK164" s="156">
        <f>ROUND(I164*H164,2)</f>
        <v>0</v>
      </c>
      <c r="BL164" s="14" t="s">
        <v>192</v>
      </c>
      <c r="BM164" s="155" t="s">
        <v>244</v>
      </c>
    </row>
    <row r="165" spans="1:65" s="2" customFormat="1" ht="24" customHeight="1" x14ac:dyDescent="0.2">
      <c r="A165" s="26"/>
      <c r="B165" s="143"/>
      <c r="C165" s="144" t="s">
        <v>245</v>
      </c>
      <c r="D165" s="144" t="s">
        <v>132</v>
      </c>
      <c r="E165" s="145" t="s">
        <v>246</v>
      </c>
      <c r="F165" s="146" t="s">
        <v>247</v>
      </c>
      <c r="G165" s="147" t="s">
        <v>237</v>
      </c>
      <c r="H165" s="148">
        <v>2.72</v>
      </c>
      <c r="I165" s="149"/>
      <c r="J165" s="149"/>
      <c r="K165" s="150"/>
      <c r="L165" s="27"/>
      <c r="M165" s="151" t="s">
        <v>1</v>
      </c>
      <c r="N165" s="152" t="s">
        <v>32</v>
      </c>
      <c r="O165" s="153">
        <v>0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192</v>
      </c>
      <c r="AT165" s="155" t="s">
        <v>132</v>
      </c>
      <c r="AU165" s="155" t="s">
        <v>79</v>
      </c>
      <c r="AY165" s="14" t="s">
        <v>130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79</v>
      </c>
      <c r="BK165" s="156">
        <f>ROUND(I165*H165,2)</f>
        <v>0</v>
      </c>
      <c r="BL165" s="14" t="s">
        <v>192</v>
      </c>
      <c r="BM165" s="155" t="s">
        <v>248</v>
      </c>
    </row>
    <row r="166" spans="1:65" s="12" customFormat="1" ht="22.95" customHeight="1" x14ac:dyDescent="0.25">
      <c r="B166" s="131"/>
      <c r="D166" s="132" t="s">
        <v>65</v>
      </c>
      <c r="E166" s="141" t="s">
        <v>249</v>
      </c>
      <c r="F166" s="141" t="s">
        <v>250</v>
      </c>
      <c r="J166" s="142"/>
      <c r="L166" s="131"/>
      <c r="M166" s="135"/>
      <c r="N166" s="136"/>
      <c r="O166" s="136"/>
      <c r="P166" s="137">
        <f>SUM(P167:P174)</f>
        <v>0</v>
      </c>
      <c r="Q166" s="136"/>
      <c r="R166" s="137">
        <f>SUM(R167:R174)</f>
        <v>0</v>
      </c>
      <c r="S166" s="136"/>
      <c r="T166" s="138">
        <f>SUM(T167:T174)</f>
        <v>0</v>
      </c>
      <c r="AR166" s="132" t="s">
        <v>79</v>
      </c>
      <c r="AT166" s="139" t="s">
        <v>65</v>
      </c>
      <c r="AU166" s="139" t="s">
        <v>73</v>
      </c>
      <c r="AY166" s="132" t="s">
        <v>130</v>
      </c>
      <c r="BK166" s="140">
        <f>SUM(BK167:BK174)</f>
        <v>0</v>
      </c>
    </row>
    <row r="167" spans="1:65" s="2" customFormat="1" ht="24" customHeight="1" x14ac:dyDescent="0.2">
      <c r="A167" s="26"/>
      <c r="B167" s="143"/>
      <c r="C167" s="144" t="s">
        <v>251</v>
      </c>
      <c r="D167" s="144" t="s">
        <v>132</v>
      </c>
      <c r="E167" s="145" t="s">
        <v>252</v>
      </c>
      <c r="F167" s="146" t="s">
        <v>253</v>
      </c>
      <c r="G167" s="147" t="s">
        <v>190</v>
      </c>
      <c r="H167" s="148">
        <v>11.002000000000001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0</v>
      </c>
      <c r="P167" s="153">
        <f t="shared" ref="P167:P174" si="18">O167*H167</f>
        <v>0</v>
      </c>
      <c r="Q167" s="153">
        <v>0</v>
      </c>
      <c r="R167" s="153">
        <f t="shared" ref="R167:R174" si="19">Q167*H167</f>
        <v>0</v>
      </c>
      <c r="S167" s="153">
        <v>0</v>
      </c>
      <c r="T167" s="154">
        <f t="shared" ref="T167:T174" si="20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192</v>
      </c>
      <c r="AT167" s="155" t="s">
        <v>132</v>
      </c>
      <c r="AU167" s="155" t="s">
        <v>79</v>
      </c>
      <c r="AY167" s="14" t="s">
        <v>130</v>
      </c>
      <c r="BE167" s="156">
        <f t="shared" ref="BE167:BE174" si="21">IF(N167="základná",J167,0)</f>
        <v>0</v>
      </c>
      <c r="BF167" s="156">
        <f t="shared" ref="BF167:BF174" si="22">IF(N167="znížená",J167,0)</f>
        <v>0</v>
      </c>
      <c r="BG167" s="156">
        <f t="shared" ref="BG167:BG174" si="23">IF(N167="zákl. prenesená",J167,0)</f>
        <v>0</v>
      </c>
      <c r="BH167" s="156">
        <f t="shared" ref="BH167:BH174" si="24">IF(N167="zníž. prenesená",J167,0)</f>
        <v>0</v>
      </c>
      <c r="BI167" s="156">
        <f t="shared" ref="BI167:BI174" si="25">IF(N167="nulová",J167,0)</f>
        <v>0</v>
      </c>
      <c r="BJ167" s="14" t="s">
        <v>79</v>
      </c>
      <c r="BK167" s="156">
        <f t="shared" ref="BK167:BK174" si="26">ROUND(I167*H167,2)</f>
        <v>0</v>
      </c>
      <c r="BL167" s="14" t="s">
        <v>192</v>
      </c>
      <c r="BM167" s="155" t="s">
        <v>254</v>
      </c>
    </row>
    <row r="168" spans="1:65" s="2" customFormat="1" ht="24" customHeight="1" x14ac:dyDescent="0.2">
      <c r="A168" s="26"/>
      <c r="B168" s="143"/>
      <c r="C168" s="157" t="s">
        <v>255</v>
      </c>
      <c r="D168" s="157" t="s">
        <v>230</v>
      </c>
      <c r="E168" s="158" t="s">
        <v>256</v>
      </c>
      <c r="F168" s="159" t="s">
        <v>257</v>
      </c>
      <c r="G168" s="160" t="s">
        <v>258</v>
      </c>
      <c r="H168" s="161">
        <v>243</v>
      </c>
      <c r="I168" s="162"/>
      <c r="J168" s="162"/>
      <c r="K168" s="163"/>
      <c r="L168" s="164"/>
      <c r="M168" s="165" t="s">
        <v>1</v>
      </c>
      <c r="N168" s="166" t="s">
        <v>32</v>
      </c>
      <c r="O168" s="153">
        <v>0</v>
      </c>
      <c r="P168" s="153">
        <f t="shared" si="18"/>
        <v>0</v>
      </c>
      <c r="Q168" s="153">
        <v>0</v>
      </c>
      <c r="R168" s="153">
        <f t="shared" si="19"/>
        <v>0</v>
      </c>
      <c r="S168" s="153">
        <v>0</v>
      </c>
      <c r="T168" s="154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142</v>
      </c>
      <c r="AT168" s="155" t="s">
        <v>230</v>
      </c>
      <c r="AU168" s="155" t="s">
        <v>79</v>
      </c>
      <c r="AY168" s="14" t="s">
        <v>130</v>
      </c>
      <c r="BE168" s="156">
        <f t="shared" si="21"/>
        <v>0</v>
      </c>
      <c r="BF168" s="156">
        <f t="shared" si="22"/>
        <v>0</v>
      </c>
      <c r="BG168" s="156">
        <f t="shared" si="23"/>
        <v>0</v>
      </c>
      <c r="BH168" s="156">
        <f t="shared" si="24"/>
        <v>0</v>
      </c>
      <c r="BI168" s="156">
        <f t="shared" si="25"/>
        <v>0</v>
      </c>
      <c r="BJ168" s="14" t="s">
        <v>79</v>
      </c>
      <c r="BK168" s="156">
        <f t="shared" si="26"/>
        <v>0</v>
      </c>
      <c r="BL168" s="14" t="s">
        <v>192</v>
      </c>
      <c r="BM168" s="155" t="s">
        <v>259</v>
      </c>
    </row>
    <row r="169" spans="1:65" s="2" customFormat="1" ht="24" customHeight="1" x14ac:dyDescent="0.2">
      <c r="A169" s="26"/>
      <c r="B169" s="143"/>
      <c r="C169" s="144" t="s">
        <v>260</v>
      </c>
      <c r="D169" s="144" t="s">
        <v>132</v>
      </c>
      <c r="E169" s="145" t="s">
        <v>261</v>
      </c>
      <c r="F169" s="146" t="s">
        <v>262</v>
      </c>
      <c r="G169" s="147" t="s">
        <v>190</v>
      </c>
      <c r="H169" s="148">
        <v>18.420000000000002</v>
      </c>
      <c r="I169" s="149"/>
      <c r="J169" s="149"/>
      <c r="K169" s="150"/>
      <c r="L169" s="27"/>
      <c r="M169" s="151" t="s">
        <v>1</v>
      </c>
      <c r="N169" s="152" t="s">
        <v>32</v>
      </c>
      <c r="O169" s="153">
        <v>0</v>
      </c>
      <c r="P169" s="153">
        <f t="shared" si="18"/>
        <v>0</v>
      </c>
      <c r="Q169" s="153">
        <v>0</v>
      </c>
      <c r="R169" s="153">
        <f t="shared" si="19"/>
        <v>0</v>
      </c>
      <c r="S169" s="153">
        <v>0</v>
      </c>
      <c r="T169" s="154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192</v>
      </c>
      <c r="AT169" s="155" t="s">
        <v>132</v>
      </c>
      <c r="AU169" s="155" t="s">
        <v>79</v>
      </c>
      <c r="AY169" s="14" t="s">
        <v>130</v>
      </c>
      <c r="BE169" s="156">
        <f t="shared" si="21"/>
        <v>0</v>
      </c>
      <c r="BF169" s="156">
        <f t="shared" si="22"/>
        <v>0</v>
      </c>
      <c r="BG169" s="156">
        <f t="shared" si="23"/>
        <v>0</v>
      </c>
      <c r="BH169" s="156">
        <f t="shared" si="24"/>
        <v>0</v>
      </c>
      <c r="BI169" s="156">
        <f t="shared" si="25"/>
        <v>0</v>
      </c>
      <c r="BJ169" s="14" t="s">
        <v>79</v>
      </c>
      <c r="BK169" s="156">
        <f t="shared" si="26"/>
        <v>0</v>
      </c>
      <c r="BL169" s="14" t="s">
        <v>192</v>
      </c>
      <c r="BM169" s="155" t="s">
        <v>263</v>
      </c>
    </row>
    <row r="170" spans="1:65" s="2" customFormat="1" ht="24" customHeight="1" x14ac:dyDescent="0.2">
      <c r="A170" s="26"/>
      <c r="B170" s="143"/>
      <c r="C170" s="157" t="s">
        <v>264</v>
      </c>
      <c r="D170" s="157" t="s">
        <v>230</v>
      </c>
      <c r="E170" s="158" t="s">
        <v>265</v>
      </c>
      <c r="F170" s="159" t="s">
        <v>266</v>
      </c>
      <c r="G170" s="160" t="s">
        <v>258</v>
      </c>
      <c r="H170" s="161">
        <v>84.2</v>
      </c>
      <c r="I170" s="162"/>
      <c r="J170" s="162"/>
      <c r="K170" s="163"/>
      <c r="L170" s="164"/>
      <c r="M170" s="165" t="s">
        <v>1</v>
      </c>
      <c r="N170" s="166" t="s">
        <v>32</v>
      </c>
      <c r="O170" s="153">
        <v>0</v>
      </c>
      <c r="P170" s="153">
        <f t="shared" si="18"/>
        <v>0</v>
      </c>
      <c r="Q170" s="153">
        <v>0</v>
      </c>
      <c r="R170" s="153">
        <f t="shared" si="19"/>
        <v>0</v>
      </c>
      <c r="S170" s="153">
        <v>0</v>
      </c>
      <c r="T170" s="154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142</v>
      </c>
      <c r="AT170" s="155" t="s">
        <v>230</v>
      </c>
      <c r="AU170" s="155" t="s">
        <v>79</v>
      </c>
      <c r="AY170" s="14" t="s">
        <v>130</v>
      </c>
      <c r="BE170" s="156">
        <f t="shared" si="21"/>
        <v>0</v>
      </c>
      <c r="BF170" s="156">
        <f t="shared" si="22"/>
        <v>0</v>
      </c>
      <c r="BG170" s="156">
        <f t="shared" si="23"/>
        <v>0</v>
      </c>
      <c r="BH170" s="156">
        <f t="shared" si="24"/>
        <v>0</v>
      </c>
      <c r="BI170" s="156">
        <f t="shared" si="25"/>
        <v>0</v>
      </c>
      <c r="BJ170" s="14" t="s">
        <v>79</v>
      </c>
      <c r="BK170" s="156">
        <f t="shared" si="26"/>
        <v>0</v>
      </c>
      <c r="BL170" s="14" t="s">
        <v>192</v>
      </c>
      <c r="BM170" s="155" t="s">
        <v>267</v>
      </c>
    </row>
    <row r="171" spans="1:65" s="2" customFormat="1" ht="36" customHeight="1" x14ac:dyDescent="0.2">
      <c r="A171" s="26"/>
      <c r="B171" s="143"/>
      <c r="C171" s="144" t="s">
        <v>142</v>
      </c>
      <c r="D171" s="144" t="s">
        <v>132</v>
      </c>
      <c r="E171" s="145" t="s">
        <v>268</v>
      </c>
      <c r="F171" s="146" t="s">
        <v>269</v>
      </c>
      <c r="G171" s="147" t="s">
        <v>135</v>
      </c>
      <c r="H171" s="148">
        <v>82.94</v>
      </c>
      <c r="I171" s="149"/>
      <c r="J171" s="149"/>
      <c r="K171" s="150"/>
      <c r="L171" s="27"/>
      <c r="M171" s="151" t="s">
        <v>1</v>
      </c>
      <c r="N171" s="152" t="s">
        <v>32</v>
      </c>
      <c r="O171" s="153">
        <v>0</v>
      </c>
      <c r="P171" s="153">
        <f t="shared" si="18"/>
        <v>0</v>
      </c>
      <c r="Q171" s="153">
        <v>0</v>
      </c>
      <c r="R171" s="153">
        <f t="shared" si="19"/>
        <v>0</v>
      </c>
      <c r="S171" s="153">
        <v>0</v>
      </c>
      <c r="T171" s="154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192</v>
      </c>
      <c r="AT171" s="155" t="s">
        <v>132</v>
      </c>
      <c r="AU171" s="155" t="s">
        <v>79</v>
      </c>
      <c r="AY171" s="14" t="s">
        <v>130</v>
      </c>
      <c r="BE171" s="156">
        <f t="shared" si="21"/>
        <v>0</v>
      </c>
      <c r="BF171" s="156">
        <f t="shared" si="22"/>
        <v>0</v>
      </c>
      <c r="BG171" s="156">
        <f t="shared" si="23"/>
        <v>0</v>
      </c>
      <c r="BH171" s="156">
        <f t="shared" si="24"/>
        <v>0</v>
      </c>
      <c r="BI171" s="156">
        <f t="shared" si="25"/>
        <v>0</v>
      </c>
      <c r="BJ171" s="14" t="s">
        <v>79</v>
      </c>
      <c r="BK171" s="156">
        <f t="shared" si="26"/>
        <v>0</v>
      </c>
      <c r="BL171" s="14" t="s">
        <v>192</v>
      </c>
      <c r="BM171" s="155" t="s">
        <v>270</v>
      </c>
    </row>
    <row r="172" spans="1:65" s="2" customFormat="1" ht="24" customHeight="1" x14ac:dyDescent="0.2">
      <c r="A172" s="26"/>
      <c r="B172" s="143"/>
      <c r="C172" s="157" t="s">
        <v>271</v>
      </c>
      <c r="D172" s="157" t="s">
        <v>230</v>
      </c>
      <c r="E172" s="158" t="s">
        <v>272</v>
      </c>
      <c r="F172" s="159" t="s">
        <v>649</v>
      </c>
      <c r="G172" s="160" t="s">
        <v>135</v>
      </c>
      <c r="H172" s="161">
        <v>82.94</v>
      </c>
      <c r="I172" s="162"/>
      <c r="J172" s="162"/>
      <c r="K172" s="163"/>
      <c r="L172" s="164"/>
      <c r="M172" s="165" t="s">
        <v>1</v>
      </c>
      <c r="N172" s="166" t="s">
        <v>32</v>
      </c>
      <c r="O172" s="153">
        <v>0</v>
      </c>
      <c r="P172" s="153">
        <f t="shared" si="18"/>
        <v>0</v>
      </c>
      <c r="Q172" s="153">
        <v>0</v>
      </c>
      <c r="R172" s="153">
        <f t="shared" si="19"/>
        <v>0</v>
      </c>
      <c r="S172" s="153">
        <v>0</v>
      </c>
      <c r="T172" s="154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142</v>
      </c>
      <c r="AT172" s="155" t="s">
        <v>230</v>
      </c>
      <c r="AU172" s="155" t="s">
        <v>79</v>
      </c>
      <c r="AY172" s="14" t="s">
        <v>130</v>
      </c>
      <c r="BE172" s="156">
        <f t="shared" si="21"/>
        <v>0</v>
      </c>
      <c r="BF172" s="156">
        <f t="shared" si="22"/>
        <v>0</v>
      </c>
      <c r="BG172" s="156">
        <f t="shared" si="23"/>
        <v>0</v>
      </c>
      <c r="BH172" s="156">
        <f t="shared" si="24"/>
        <v>0</v>
      </c>
      <c r="BI172" s="156">
        <f t="shared" si="25"/>
        <v>0</v>
      </c>
      <c r="BJ172" s="14" t="s">
        <v>79</v>
      </c>
      <c r="BK172" s="156">
        <f t="shared" si="26"/>
        <v>0</v>
      </c>
      <c r="BL172" s="14" t="s">
        <v>192</v>
      </c>
      <c r="BM172" s="155" t="s">
        <v>273</v>
      </c>
    </row>
    <row r="173" spans="1:65" s="2" customFormat="1" ht="36" customHeight="1" x14ac:dyDescent="0.2">
      <c r="A173" s="26"/>
      <c r="B173" s="143"/>
      <c r="C173" s="144" t="s">
        <v>146</v>
      </c>
      <c r="D173" s="144" t="s">
        <v>132</v>
      </c>
      <c r="E173" s="145" t="s">
        <v>274</v>
      </c>
      <c r="F173" s="146" t="s">
        <v>275</v>
      </c>
      <c r="G173" s="147" t="s">
        <v>276</v>
      </c>
      <c r="H173" s="148">
        <v>24</v>
      </c>
      <c r="I173" s="149"/>
      <c r="J173" s="149"/>
      <c r="K173" s="150"/>
      <c r="L173" s="27"/>
      <c r="M173" s="151" t="s">
        <v>1</v>
      </c>
      <c r="N173" s="152" t="s">
        <v>32</v>
      </c>
      <c r="O173" s="153">
        <v>0</v>
      </c>
      <c r="P173" s="153">
        <f t="shared" si="18"/>
        <v>0</v>
      </c>
      <c r="Q173" s="153">
        <v>0</v>
      </c>
      <c r="R173" s="153">
        <f t="shared" si="19"/>
        <v>0</v>
      </c>
      <c r="S173" s="153">
        <v>0</v>
      </c>
      <c r="T173" s="154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192</v>
      </c>
      <c r="AT173" s="155" t="s">
        <v>132</v>
      </c>
      <c r="AU173" s="155" t="s">
        <v>79</v>
      </c>
      <c r="AY173" s="14" t="s">
        <v>130</v>
      </c>
      <c r="BE173" s="156">
        <f t="shared" si="21"/>
        <v>0</v>
      </c>
      <c r="BF173" s="156">
        <f t="shared" si="22"/>
        <v>0</v>
      </c>
      <c r="BG173" s="156">
        <f t="shared" si="23"/>
        <v>0</v>
      </c>
      <c r="BH173" s="156">
        <f t="shared" si="24"/>
        <v>0</v>
      </c>
      <c r="BI173" s="156">
        <f t="shared" si="25"/>
        <v>0</v>
      </c>
      <c r="BJ173" s="14" t="s">
        <v>79</v>
      </c>
      <c r="BK173" s="156">
        <f t="shared" si="26"/>
        <v>0</v>
      </c>
      <c r="BL173" s="14" t="s">
        <v>192</v>
      </c>
      <c r="BM173" s="155" t="s">
        <v>277</v>
      </c>
    </row>
    <row r="174" spans="1:65" s="2" customFormat="1" ht="24" customHeight="1" x14ac:dyDescent="0.2">
      <c r="A174" s="26"/>
      <c r="B174" s="143"/>
      <c r="C174" s="144" t="s">
        <v>278</v>
      </c>
      <c r="D174" s="144" t="s">
        <v>132</v>
      </c>
      <c r="E174" s="145" t="s">
        <v>279</v>
      </c>
      <c r="F174" s="146" t="s">
        <v>280</v>
      </c>
      <c r="G174" s="147" t="s">
        <v>237</v>
      </c>
      <c r="H174" s="148">
        <v>54.2</v>
      </c>
      <c r="I174" s="149"/>
      <c r="J174" s="149"/>
      <c r="K174" s="150"/>
      <c r="L174" s="27"/>
      <c r="M174" s="151" t="s">
        <v>1</v>
      </c>
      <c r="N174" s="152" t="s">
        <v>32</v>
      </c>
      <c r="O174" s="153">
        <v>0</v>
      </c>
      <c r="P174" s="153">
        <f t="shared" si="18"/>
        <v>0</v>
      </c>
      <c r="Q174" s="153">
        <v>0</v>
      </c>
      <c r="R174" s="153">
        <f t="shared" si="19"/>
        <v>0</v>
      </c>
      <c r="S174" s="153">
        <v>0</v>
      </c>
      <c r="T174" s="154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192</v>
      </c>
      <c r="AT174" s="155" t="s">
        <v>132</v>
      </c>
      <c r="AU174" s="155" t="s">
        <v>79</v>
      </c>
      <c r="AY174" s="14" t="s">
        <v>130</v>
      </c>
      <c r="BE174" s="156">
        <f t="shared" si="21"/>
        <v>0</v>
      </c>
      <c r="BF174" s="156">
        <f t="shared" si="22"/>
        <v>0</v>
      </c>
      <c r="BG174" s="156">
        <f t="shared" si="23"/>
        <v>0</v>
      </c>
      <c r="BH174" s="156">
        <f t="shared" si="24"/>
        <v>0</v>
      </c>
      <c r="BI174" s="156">
        <f t="shared" si="25"/>
        <v>0</v>
      </c>
      <c r="BJ174" s="14" t="s">
        <v>79</v>
      </c>
      <c r="BK174" s="156">
        <f t="shared" si="26"/>
        <v>0</v>
      </c>
      <c r="BL174" s="14" t="s">
        <v>192</v>
      </c>
      <c r="BM174" s="155" t="s">
        <v>281</v>
      </c>
    </row>
    <row r="175" spans="1:65" s="12" customFormat="1" ht="22.95" customHeight="1" x14ac:dyDescent="0.25">
      <c r="B175" s="131"/>
      <c r="D175" s="132" t="s">
        <v>65</v>
      </c>
      <c r="E175" s="141" t="s">
        <v>282</v>
      </c>
      <c r="F175" s="141" t="s">
        <v>283</v>
      </c>
      <c r="J175" s="142"/>
      <c r="L175" s="131"/>
      <c r="M175" s="135"/>
      <c r="N175" s="136"/>
      <c r="O175" s="136"/>
      <c r="P175" s="137">
        <f>SUM(P176:P180)</f>
        <v>0</v>
      </c>
      <c r="Q175" s="136"/>
      <c r="R175" s="137">
        <f>SUM(R176:R180)</f>
        <v>0</v>
      </c>
      <c r="S175" s="136"/>
      <c r="T175" s="138">
        <f>SUM(T176:T180)</f>
        <v>0</v>
      </c>
      <c r="AR175" s="132" t="s">
        <v>79</v>
      </c>
      <c r="AT175" s="139" t="s">
        <v>65</v>
      </c>
      <c r="AU175" s="139" t="s">
        <v>73</v>
      </c>
      <c r="AY175" s="132" t="s">
        <v>130</v>
      </c>
      <c r="BK175" s="140">
        <f>SUM(BK176:BK180)</f>
        <v>0</v>
      </c>
    </row>
    <row r="176" spans="1:65" s="2" customFormat="1" ht="24" customHeight="1" x14ac:dyDescent="0.2">
      <c r="A176" s="26"/>
      <c r="B176" s="143"/>
      <c r="C176" s="144" t="s">
        <v>149</v>
      </c>
      <c r="D176" s="144" t="s">
        <v>132</v>
      </c>
      <c r="E176" s="145" t="s">
        <v>284</v>
      </c>
      <c r="F176" s="146" t="s">
        <v>285</v>
      </c>
      <c r="G176" s="147" t="s">
        <v>135</v>
      </c>
      <c r="H176" s="148">
        <v>13.53</v>
      </c>
      <c r="I176" s="149"/>
      <c r="J176" s="149"/>
      <c r="K176" s="150"/>
      <c r="L176" s="27"/>
      <c r="M176" s="151" t="s">
        <v>1</v>
      </c>
      <c r="N176" s="152" t="s">
        <v>32</v>
      </c>
      <c r="O176" s="153">
        <v>0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192</v>
      </c>
      <c r="AT176" s="155" t="s">
        <v>132</v>
      </c>
      <c r="AU176" s="155" t="s">
        <v>79</v>
      </c>
      <c r="AY176" s="14" t="s">
        <v>130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79</v>
      </c>
      <c r="BK176" s="156">
        <f>ROUND(I176*H176,2)</f>
        <v>0</v>
      </c>
      <c r="BL176" s="14" t="s">
        <v>192</v>
      </c>
      <c r="BM176" s="155" t="s">
        <v>286</v>
      </c>
    </row>
    <row r="177" spans="1:65" s="2" customFormat="1" ht="24" customHeight="1" x14ac:dyDescent="0.2">
      <c r="A177" s="26"/>
      <c r="B177" s="143"/>
      <c r="C177" s="157" t="s">
        <v>287</v>
      </c>
      <c r="D177" s="157" t="s">
        <v>230</v>
      </c>
      <c r="E177" s="158" t="s">
        <v>288</v>
      </c>
      <c r="F177" s="159" t="s">
        <v>289</v>
      </c>
      <c r="G177" s="160" t="s">
        <v>135</v>
      </c>
      <c r="H177" s="161">
        <v>13.53</v>
      </c>
      <c r="I177" s="162"/>
      <c r="J177" s="162"/>
      <c r="K177" s="163"/>
      <c r="L177" s="164"/>
      <c r="M177" s="165" t="s">
        <v>1</v>
      </c>
      <c r="N177" s="166" t="s">
        <v>32</v>
      </c>
      <c r="O177" s="153">
        <v>0</v>
      </c>
      <c r="P177" s="153">
        <f>O177*H177</f>
        <v>0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142</v>
      </c>
      <c r="AT177" s="155" t="s">
        <v>230</v>
      </c>
      <c r="AU177" s="155" t="s">
        <v>79</v>
      </c>
      <c r="AY177" s="14" t="s">
        <v>130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79</v>
      </c>
      <c r="BK177" s="156">
        <f>ROUND(I177*H177,2)</f>
        <v>0</v>
      </c>
      <c r="BL177" s="14" t="s">
        <v>192</v>
      </c>
      <c r="BM177" s="155" t="s">
        <v>290</v>
      </c>
    </row>
    <row r="178" spans="1:65" s="2" customFormat="1" ht="16.5" customHeight="1" x14ac:dyDescent="0.2">
      <c r="A178" s="26"/>
      <c r="B178" s="143"/>
      <c r="C178" s="157" t="s">
        <v>153</v>
      </c>
      <c r="D178" s="157" t="s">
        <v>230</v>
      </c>
      <c r="E178" s="158" t="s">
        <v>291</v>
      </c>
      <c r="F178" s="159" t="s">
        <v>292</v>
      </c>
      <c r="G178" s="160" t="s">
        <v>258</v>
      </c>
      <c r="H178" s="161">
        <v>34.145000000000003</v>
      </c>
      <c r="I178" s="162"/>
      <c r="J178" s="162"/>
      <c r="K178" s="163"/>
      <c r="L178" s="164"/>
      <c r="M178" s="165" t="s">
        <v>1</v>
      </c>
      <c r="N178" s="166" t="s">
        <v>32</v>
      </c>
      <c r="O178" s="153">
        <v>0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142</v>
      </c>
      <c r="AT178" s="155" t="s">
        <v>230</v>
      </c>
      <c r="AU178" s="155" t="s">
        <v>79</v>
      </c>
      <c r="AY178" s="14" t="s">
        <v>130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79</v>
      </c>
      <c r="BK178" s="156">
        <f>ROUND(I178*H178,2)</f>
        <v>0</v>
      </c>
      <c r="BL178" s="14" t="s">
        <v>192</v>
      </c>
      <c r="BM178" s="155" t="s">
        <v>293</v>
      </c>
    </row>
    <row r="179" spans="1:65" s="2" customFormat="1" ht="24" customHeight="1" x14ac:dyDescent="0.2">
      <c r="A179" s="26"/>
      <c r="B179" s="143"/>
      <c r="C179" s="157" t="s">
        <v>294</v>
      </c>
      <c r="D179" s="157" t="s">
        <v>230</v>
      </c>
      <c r="E179" s="158" t="s">
        <v>295</v>
      </c>
      <c r="F179" s="159" t="s">
        <v>296</v>
      </c>
      <c r="G179" s="160" t="s">
        <v>258</v>
      </c>
      <c r="H179" s="161">
        <v>6.2759999999999998</v>
      </c>
      <c r="I179" s="162"/>
      <c r="J179" s="162"/>
      <c r="K179" s="163"/>
      <c r="L179" s="164"/>
      <c r="M179" s="165" t="s">
        <v>1</v>
      </c>
      <c r="N179" s="166" t="s">
        <v>32</v>
      </c>
      <c r="O179" s="153">
        <v>0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142</v>
      </c>
      <c r="AT179" s="155" t="s">
        <v>230</v>
      </c>
      <c r="AU179" s="155" t="s">
        <v>79</v>
      </c>
      <c r="AY179" s="14" t="s">
        <v>130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79</v>
      </c>
      <c r="BK179" s="156">
        <f>ROUND(I179*H179,2)</f>
        <v>0</v>
      </c>
      <c r="BL179" s="14" t="s">
        <v>192</v>
      </c>
      <c r="BM179" s="155" t="s">
        <v>297</v>
      </c>
    </row>
    <row r="180" spans="1:65" s="2" customFormat="1" ht="24" customHeight="1" x14ac:dyDescent="0.2">
      <c r="A180" s="26"/>
      <c r="B180" s="143"/>
      <c r="C180" s="144" t="s">
        <v>156</v>
      </c>
      <c r="D180" s="144" t="s">
        <v>132</v>
      </c>
      <c r="E180" s="145" t="s">
        <v>298</v>
      </c>
      <c r="F180" s="146" t="s">
        <v>299</v>
      </c>
      <c r="G180" s="147" t="s">
        <v>237</v>
      </c>
      <c r="H180" s="148">
        <v>4.29</v>
      </c>
      <c r="I180" s="149"/>
      <c r="J180" s="149"/>
      <c r="K180" s="150"/>
      <c r="L180" s="27"/>
      <c r="M180" s="167" t="s">
        <v>1</v>
      </c>
      <c r="N180" s="168" t="s">
        <v>32</v>
      </c>
      <c r="O180" s="169">
        <v>0</v>
      </c>
      <c r="P180" s="169">
        <f>O180*H180</f>
        <v>0</v>
      </c>
      <c r="Q180" s="169">
        <v>0</v>
      </c>
      <c r="R180" s="169">
        <f>Q180*H180</f>
        <v>0</v>
      </c>
      <c r="S180" s="169">
        <v>0</v>
      </c>
      <c r="T180" s="170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192</v>
      </c>
      <c r="AT180" s="155" t="s">
        <v>132</v>
      </c>
      <c r="AU180" s="155" t="s">
        <v>79</v>
      </c>
      <c r="AY180" s="14" t="s">
        <v>130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79</v>
      </c>
      <c r="BK180" s="156">
        <f>ROUND(I180*H180,2)</f>
        <v>0</v>
      </c>
      <c r="BL180" s="14" t="s">
        <v>192</v>
      </c>
      <c r="BM180" s="155" t="s">
        <v>300</v>
      </c>
    </row>
    <row r="181" spans="1:65" s="2" customFormat="1" ht="6.9" customHeight="1" x14ac:dyDescent="0.2">
      <c r="A181" s="26"/>
      <c r="B181" s="41"/>
      <c r="C181" s="42"/>
      <c r="D181" s="42"/>
      <c r="E181" s="42"/>
      <c r="F181" s="42"/>
      <c r="G181" s="42"/>
      <c r="H181" s="42"/>
      <c r="I181" s="42"/>
      <c r="J181" s="42"/>
      <c r="K181" s="42"/>
      <c r="L181" s="27"/>
      <c r="M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</sheetData>
  <autoFilter ref="C129:K180"/>
  <mergeCells count="13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3"/>
  <sheetViews>
    <sheetView showGridLines="0" topLeftCell="A145" workbookViewId="0">
      <selection activeCell="F160" sqref="F160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83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636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100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301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645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ROUND((SUM(BG127:BG162)),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ROUND((SUM(BH127:BH162)),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ROUND((SUM(BI127:BI162)),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100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02 - Zateplenie strešného plášťa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110</v>
      </c>
      <c r="E100" s="118"/>
      <c r="F100" s="118"/>
      <c r="G100" s="118"/>
      <c r="H100" s="118"/>
      <c r="I100" s="118"/>
      <c r="J100" s="119"/>
      <c r="L100" s="116"/>
    </row>
    <row r="101" spans="1:47" s="9" customFormat="1" ht="24.9" customHeight="1" x14ac:dyDescent="0.2">
      <c r="B101" s="112"/>
      <c r="D101" s="113" t="s">
        <v>112</v>
      </c>
      <c r="E101" s="114"/>
      <c r="F101" s="114"/>
      <c r="G101" s="114"/>
      <c r="H101" s="114"/>
      <c r="I101" s="114"/>
      <c r="J101" s="115"/>
      <c r="L101" s="112"/>
    </row>
    <row r="102" spans="1:47" s="10" customFormat="1" ht="19.95" customHeight="1" x14ac:dyDescent="0.2">
      <c r="B102" s="116"/>
      <c r="D102" s="117" t="s">
        <v>302</v>
      </c>
      <c r="E102" s="118"/>
      <c r="F102" s="118"/>
      <c r="G102" s="118"/>
      <c r="H102" s="118"/>
      <c r="I102" s="118"/>
      <c r="J102" s="119"/>
      <c r="L102" s="116"/>
    </row>
    <row r="103" spans="1:47" s="10" customFormat="1" ht="19.95" customHeight="1" x14ac:dyDescent="0.2">
      <c r="B103" s="116"/>
      <c r="D103" s="117" t="s">
        <v>303</v>
      </c>
      <c r="E103" s="118"/>
      <c r="F103" s="118"/>
      <c r="G103" s="118"/>
      <c r="H103" s="118"/>
      <c r="I103" s="118"/>
      <c r="J103" s="119"/>
      <c r="L103" s="116"/>
    </row>
    <row r="104" spans="1:47" s="10" customFormat="1" ht="19.95" customHeight="1" x14ac:dyDescent="0.2">
      <c r="B104" s="116"/>
      <c r="D104" s="117" t="s">
        <v>114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115</v>
      </c>
      <c r="E105" s="118"/>
      <c r="F105" s="118"/>
      <c r="G105" s="118"/>
      <c r="H105" s="118"/>
      <c r="I105" s="118"/>
      <c r="J105" s="119"/>
      <c r="L105" s="116"/>
    </row>
    <row r="106" spans="1:47" s="2" customFormat="1" ht="21.75" customHeight="1" x14ac:dyDescent="0.2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" customHeight="1" x14ac:dyDescent="0.2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" customHeight="1" x14ac:dyDescent="0.2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" customHeight="1" x14ac:dyDescent="0.2">
      <c r="A112" s="26"/>
      <c r="B112" s="27"/>
      <c r="C112" s="18" t="s">
        <v>640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 x14ac:dyDescent="0.2">
      <c r="A114" s="26"/>
      <c r="B114" s="27"/>
      <c r="C114" s="23" t="s">
        <v>11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 x14ac:dyDescent="0.2">
      <c r="A115" s="26"/>
      <c r="B115" s="27"/>
      <c r="C115" s="26"/>
      <c r="D115" s="26"/>
      <c r="E115" s="219" t="str">
        <f>E7</f>
        <v>Zníženie energetickej náročnosti objektov ZTS Sabinov a.s.                                                                                     - SO 380Obnova haly udržbarského strediska</v>
      </c>
      <c r="F115" s="220"/>
      <c r="G115" s="220"/>
      <c r="H115" s="220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 x14ac:dyDescent="0.2">
      <c r="B116" s="17"/>
      <c r="C116" s="23" t="s">
        <v>99</v>
      </c>
      <c r="L116" s="17"/>
    </row>
    <row r="117" spans="1:63" s="2" customFormat="1" ht="16.5" customHeight="1" x14ac:dyDescent="0.2">
      <c r="A117" s="26"/>
      <c r="B117" s="27"/>
      <c r="C117" s="26"/>
      <c r="D117" s="26"/>
      <c r="E117" s="219" t="s">
        <v>100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 x14ac:dyDescent="0.2">
      <c r="A118" s="26"/>
      <c r="B118" s="27"/>
      <c r="C118" s="23" t="s">
        <v>101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 x14ac:dyDescent="0.2">
      <c r="A119" s="26"/>
      <c r="B119" s="27"/>
      <c r="C119" s="26"/>
      <c r="D119" s="26"/>
      <c r="E119" s="206" t="str">
        <f>E11</f>
        <v>02 - Zateplenie strešného plášťa</v>
      </c>
      <c r="F119" s="218"/>
      <c r="G119" s="218"/>
      <c r="H119" s="218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 x14ac:dyDescent="0.2">
      <c r="A121" s="26"/>
      <c r="B121" s="27"/>
      <c r="C121" s="23" t="s">
        <v>14</v>
      </c>
      <c r="D121" s="26"/>
      <c r="E121" s="26"/>
      <c r="F121" s="21" t="str">
        <f>F14</f>
        <v xml:space="preserve"> </v>
      </c>
      <c r="G121" s="26"/>
      <c r="H121" s="26"/>
      <c r="I121" s="23" t="s">
        <v>16</v>
      </c>
      <c r="J121" s="49" t="str">
        <f>IF(J14="","",J14)</f>
        <v>9.12.2019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 x14ac:dyDescent="0.2">
      <c r="A123" s="26"/>
      <c r="B123" s="27"/>
      <c r="C123" s="23" t="s">
        <v>18</v>
      </c>
      <c r="D123" s="26"/>
      <c r="E123" s="26"/>
      <c r="F123" s="21" t="str">
        <f>E17</f>
        <v xml:space="preserve"> </v>
      </c>
      <c r="G123" s="26"/>
      <c r="H123" s="26"/>
      <c r="I123" s="23" t="s">
        <v>22</v>
      </c>
      <c r="J123" s="24" t="str">
        <f>E23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21</v>
      </c>
      <c r="D124" s="26"/>
      <c r="E124" s="26"/>
      <c r="F124" s="21" t="str">
        <f>IF(E20="","",E20)</f>
        <v xml:space="preserve"> </v>
      </c>
      <c r="G124" s="26"/>
      <c r="H124" s="26"/>
      <c r="I124" s="23" t="s">
        <v>24</v>
      </c>
      <c r="J124" s="24" t="str">
        <f>E26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 x14ac:dyDescent="0.2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 x14ac:dyDescent="0.2">
      <c r="A126" s="120"/>
      <c r="B126" s="121"/>
      <c r="C126" s="122" t="s">
        <v>117</v>
      </c>
      <c r="D126" s="123" t="s">
        <v>51</v>
      </c>
      <c r="E126" s="123" t="s">
        <v>47</v>
      </c>
      <c r="F126" s="123" t="s">
        <v>48</v>
      </c>
      <c r="G126" s="123" t="s">
        <v>118</v>
      </c>
      <c r="H126" s="123" t="s">
        <v>119</v>
      </c>
      <c r="I126" s="123" t="s">
        <v>120</v>
      </c>
      <c r="J126" s="124" t="s">
        <v>104</v>
      </c>
      <c r="K126" s="125" t="s">
        <v>121</v>
      </c>
      <c r="L126" s="126"/>
      <c r="M126" s="56" t="s">
        <v>1</v>
      </c>
      <c r="N126" s="57" t="s">
        <v>30</v>
      </c>
      <c r="O126" s="57" t="s">
        <v>122</v>
      </c>
      <c r="P126" s="57" t="s">
        <v>123</v>
      </c>
      <c r="Q126" s="57" t="s">
        <v>124</v>
      </c>
      <c r="R126" s="57" t="s">
        <v>125</v>
      </c>
      <c r="S126" s="57" t="s">
        <v>126</v>
      </c>
      <c r="T126" s="58" t="s">
        <v>127</v>
      </c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</row>
    <row r="127" spans="1:63" s="2" customFormat="1" ht="22.95" customHeight="1" x14ac:dyDescent="0.3">
      <c r="A127" s="26"/>
      <c r="B127" s="27"/>
      <c r="C127" s="63" t="s">
        <v>105</v>
      </c>
      <c r="D127" s="26"/>
      <c r="E127" s="26"/>
      <c r="F127" s="26"/>
      <c r="G127" s="26"/>
      <c r="H127" s="26"/>
      <c r="I127" s="26"/>
      <c r="J127" s="127"/>
      <c r="K127" s="26"/>
      <c r="L127" s="27"/>
      <c r="M127" s="59"/>
      <c r="N127" s="50"/>
      <c r="O127" s="60"/>
      <c r="P127" s="128">
        <f>P128+P133</f>
        <v>0</v>
      </c>
      <c r="Q127" s="60"/>
      <c r="R127" s="128">
        <f>R128+R133</f>
        <v>0</v>
      </c>
      <c r="S127" s="60"/>
      <c r="T127" s="129">
        <f>T128+T133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65</v>
      </c>
      <c r="AU127" s="14" t="s">
        <v>106</v>
      </c>
      <c r="BK127" s="130">
        <f>BK128+BK133</f>
        <v>0</v>
      </c>
    </row>
    <row r="128" spans="1:63" s="12" customFormat="1" ht="25.95" customHeight="1" x14ac:dyDescent="0.25">
      <c r="B128" s="131"/>
      <c r="D128" s="132" t="s">
        <v>65</v>
      </c>
      <c r="E128" s="133" t="s">
        <v>128</v>
      </c>
      <c r="F128" s="133" t="s">
        <v>129</v>
      </c>
      <c r="J128" s="134"/>
      <c r="L128" s="131"/>
      <c r="M128" s="135"/>
      <c r="N128" s="136"/>
      <c r="O128" s="136"/>
      <c r="P128" s="137">
        <f>P129</f>
        <v>0</v>
      </c>
      <c r="Q128" s="136"/>
      <c r="R128" s="137">
        <f>R129</f>
        <v>0</v>
      </c>
      <c r="S128" s="136"/>
      <c r="T128" s="138">
        <f>T129</f>
        <v>0</v>
      </c>
      <c r="AR128" s="132" t="s">
        <v>73</v>
      </c>
      <c r="AT128" s="139" t="s">
        <v>65</v>
      </c>
      <c r="AU128" s="139" t="s">
        <v>66</v>
      </c>
      <c r="AY128" s="132" t="s">
        <v>130</v>
      </c>
      <c r="BK128" s="140">
        <f>BK129</f>
        <v>0</v>
      </c>
    </row>
    <row r="129" spans="1:65" s="12" customFormat="1" ht="22.95" customHeight="1" x14ac:dyDescent="0.25">
      <c r="B129" s="131"/>
      <c r="D129" s="132" t="s">
        <v>65</v>
      </c>
      <c r="E129" s="141" t="s">
        <v>165</v>
      </c>
      <c r="F129" s="141" t="s">
        <v>186</v>
      </c>
      <c r="J129" s="142"/>
      <c r="L129" s="131"/>
      <c r="M129" s="135"/>
      <c r="N129" s="136"/>
      <c r="O129" s="136"/>
      <c r="P129" s="137">
        <f>SUM(P130:P132)</f>
        <v>0</v>
      </c>
      <c r="Q129" s="136"/>
      <c r="R129" s="137">
        <f>SUM(R130:R132)</f>
        <v>0</v>
      </c>
      <c r="S129" s="136"/>
      <c r="T129" s="138">
        <f>SUM(T130:T132)</f>
        <v>0</v>
      </c>
      <c r="AR129" s="132" t="s">
        <v>73</v>
      </c>
      <c r="AT129" s="139" t="s">
        <v>65</v>
      </c>
      <c r="AU129" s="139" t="s">
        <v>73</v>
      </c>
      <c r="AY129" s="132" t="s">
        <v>130</v>
      </c>
      <c r="BK129" s="140">
        <f>SUM(BK130:BK132)</f>
        <v>0</v>
      </c>
    </row>
    <row r="130" spans="1:65" s="2" customFormat="1" ht="24" customHeight="1" x14ac:dyDescent="0.2">
      <c r="A130" s="26"/>
      <c r="B130" s="143"/>
      <c r="C130" s="144" t="s">
        <v>73</v>
      </c>
      <c r="D130" s="144" t="s">
        <v>132</v>
      </c>
      <c r="E130" s="145" t="s">
        <v>304</v>
      </c>
      <c r="F130" s="146" t="s">
        <v>305</v>
      </c>
      <c r="G130" s="147" t="s">
        <v>135</v>
      </c>
      <c r="H130" s="148">
        <v>936.096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136</v>
      </c>
      <c r="AT130" s="155" t="s">
        <v>132</v>
      </c>
      <c r="AU130" s="155" t="s">
        <v>79</v>
      </c>
      <c r="AY130" s="14" t="s">
        <v>130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79</v>
      </c>
      <c r="BK130" s="156">
        <f>ROUND(I130*H130,2)</f>
        <v>0</v>
      </c>
      <c r="BL130" s="14" t="s">
        <v>136</v>
      </c>
      <c r="BM130" s="155" t="s">
        <v>306</v>
      </c>
    </row>
    <row r="131" spans="1:65" s="2" customFormat="1" ht="36" customHeight="1" x14ac:dyDescent="0.2">
      <c r="A131" s="26"/>
      <c r="B131" s="143"/>
      <c r="C131" s="144" t="s">
        <v>79</v>
      </c>
      <c r="D131" s="144" t="s">
        <v>132</v>
      </c>
      <c r="E131" s="145" t="s">
        <v>307</v>
      </c>
      <c r="F131" s="146" t="s">
        <v>308</v>
      </c>
      <c r="G131" s="147" t="s">
        <v>135</v>
      </c>
      <c r="H131" s="148">
        <v>1872.192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136</v>
      </c>
      <c r="AT131" s="155" t="s">
        <v>132</v>
      </c>
      <c r="AU131" s="155" t="s">
        <v>79</v>
      </c>
      <c r="AY131" s="14" t="s">
        <v>130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79</v>
      </c>
      <c r="BK131" s="156">
        <f>ROUND(I131*H131,2)</f>
        <v>0</v>
      </c>
      <c r="BL131" s="14" t="s">
        <v>136</v>
      </c>
      <c r="BM131" s="155" t="s">
        <v>309</v>
      </c>
    </row>
    <row r="132" spans="1:65" s="2" customFormat="1" ht="24" customHeight="1" x14ac:dyDescent="0.2">
      <c r="A132" s="26"/>
      <c r="B132" s="143"/>
      <c r="C132" s="144" t="s">
        <v>143</v>
      </c>
      <c r="D132" s="144" t="s">
        <v>132</v>
      </c>
      <c r="E132" s="145" t="s">
        <v>310</v>
      </c>
      <c r="F132" s="146" t="s">
        <v>311</v>
      </c>
      <c r="G132" s="147" t="s">
        <v>135</v>
      </c>
      <c r="H132" s="148">
        <v>936.096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136</v>
      </c>
      <c r="AT132" s="155" t="s">
        <v>132</v>
      </c>
      <c r="AU132" s="155" t="s">
        <v>79</v>
      </c>
      <c r="AY132" s="14" t="s">
        <v>130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79</v>
      </c>
      <c r="BK132" s="156">
        <f>ROUND(I132*H132,2)</f>
        <v>0</v>
      </c>
      <c r="BL132" s="14" t="s">
        <v>136</v>
      </c>
      <c r="BM132" s="155" t="s">
        <v>312</v>
      </c>
    </row>
    <row r="133" spans="1:65" s="12" customFormat="1" ht="25.95" customHeight="1" x14ac:dyDescent="0.25">
      <c r="B133" s="131"/>
      <c r="D133" s="132" t="s">
        <v>65</v>
      </c>
      <c r="E133" s="133" t="s">
        <v>221</v>
      </c>
      <c r="F133" s="133" t="s">
        <v>222</v>
      </c>
      <c r="J133" s="134"/>
      <c r="L133" s="131"/>
      <c r="M133" s="135"/>
      <c r="N133" s="136"/>
      <c r="O133" s="136"/>
      <c r="P133" s="137">
        <f>P134+P139+P146+P157</f>
        <v>0</v>
      </c>
      <c r="Q133" s="136"/>
      <c r="R133" s="137">
        <f>R134+R139+R146+R157</f>
        <v>0</v>
      </c>
      <c r="S133" s="136"/>
      <c r="T133" s="138">
        <f>T134+T139+T146+T157</f>
        <v>0</v>
      </c>
      <c r="AR133" s="132" t="s">
        <v>79</v>
      </c>
      <c r="AT133" s="139" t="s">
        <v>65</v>
      </c>
      <c r="AU133" s="139" t="s">
        <v>66</v>
      </c>
      <c r="AY133" s="132" t="s">
        <v>130</v>
      </c>
      <c r="BK133" s="140">
        <f>BK134+BK139+BK146+BK157</f>
        <v>0</v>
      </c>
    </row>
    <row r="134" spans="1:65" s="12" customFormat="1" ht="22.95" customHeight="1" x14ac:dyDescent="0.25">
      <c r="B134" s="131"/>
      <c r="D134" s="132" t="s">
        <v>65</v>
      </c>
      <c r="E134" s="141" t="s">
        <v>313</v>
      </c>
      <c r="F134" s="141" t="s">
        <v>314</v>
      </c>
      <c r="J134" s="142"/>
      <c r="L134" s="131"/>
      <c r="M134" s="135"/>
      <c r="N134" s="136"/>
      <c r="O134" s="136"/>
      <c r="P134" s="137">
        <f>SUM(P135:P138)</f>
        <v>0</v>
      </c>
      <c r="Q134" s="136"/>
      <c r="R134" s="137">
        <f>SUM(R135:R138)</f>
        <v>0</v>
      </c>
      <c r="S134" s="136"/>
      <c r="T134" s="138">
        <f>SUM(T135:T138)</f>
        <v>0</v>
      </c>
      <c r="AR134" s="132" t="s">
        <v>79</v>
      </c>
      <c r="AT134" s="139" t="s">
        <v>65</v>
      </c>
      <c r="AU134" s="139" t="s">
        <v>73</v>
      </c>
      <c r="AY134" s="132" t="s">
        <v>130</v>
      </c>
      <c r="BK134" s="140">
        <f>SUM(BK135:BK138)</f>
        <v>0</v>
      </c>
    </row>
    <row r="135" spans="1:65" s="2" customFormat="1" ht="24" customHeight="1" x14ac:dyDescent="0.2">
      <c r="A135" s="26"/>
      <c r="B135" s="143"/>
      <c r="C135" s="144" t="s">
        <v>136</v>
      </c>
      <c r="D135" s="144" t="s">
        <v>132</v>
      </c>
      <c r="E135" s="145" t="s">
        <v>315</v>
      </c>
      <c r="F135" s="146" t="s">
        <v>316</v>
      </c>
      <c r="G135" s="147" t="s">
        <v>135</v>
      </c>
      <c r="H135" s="148">
        <v>120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192</v>
      </c>
      <c r="AT135" s="155" t="s">
        <v>132</v>
      </c>
      <c r="AU135" s="155" t="s">
        <v>79</v>
      </c>
      <c r="AY135" s="14" t="s">
        <v>130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79</v>
      </c>
      <c r="BK135" s="156">
        <f>ROUND(I135*H135,2)</f>
        <v>0</v>
      </c>
      <c r="BL135" s="14" t="s">
        <v>192</v>
      </c>
      <c r="BM135" s="155" t="s">
        <v>79</v>
      </c>
    </row>
    <row r="136" spans="1:65" s="2" customFormat="1" ht="24" customHeight="1" x14ac:dyDescent="0.2">
      <c r="A136" s="26"/>
      <c r="B136" s="143"/>
      <c r="C136" s="144" t="s">
        <v>150</v>
      </c>
      <c r="D136" s="144" t="s">
        <v>132</v>
      </c>
      <c r="E136" s="145" t="s">
        <v>317</v>
      </c>
      <c r="F136" s="146" t="s">
        <v>318</v>
      </c>
      <c r="G136" s="147" t="s">
        <v>135</v>
      </c>
      <c r="H136" s="148">
        <v>1264.5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192</v>
      </c>
      <c r="AT136" s="155" t="s">
        <v>132</v>
      </c>
      <c r="AU136" s="155" t="s">
        <v>79</v>
      </c>
      <c r="AY136" s="14" t="s">
        <v>130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79</v>
      </c>
      <c r="BK136" s="156">
        <f>ROUND(I136*H136,2)</f>
        <v>0</v>
      </c>
      <c r="BL136" s="14" t="s">
        <v>192</v>
      </c>
      <c r="BM136" s="155" t="s">
        <v>136</v>
      </c>
    </row>
    <row r="137" spans="1:65" s="2" customFormat="1" ht="16.5" customHeight="1" x14ac:dyDescent="0.2">
      <c r="A137" s="26"/>
      <c r="B137" s="143"/>
      <c r="C137" s="144" t="s">
        <v>138</v>
      </c>
      <c r="D137" s="144" t="s">
        <v>132</v>
      </c>
      <c r="E137" s="145" t="s">
        <v>319</v>
      </c>
      <c r="F137" s="146" t="s">
        <v>320</v>
      </c>
      <c r="G137" s="147" t="s">
        <v>135</v>
      </c>
      <c r="H137" s="148">
        <v>120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192</v>
      </c>
      <c r="AT137" s="155" t="s">
        <v>132</v>
      </c>
      <c r="AU137" s="155" t="s">
        <v>79</v>
      </c>
      <c r="AY137" s="14" t="s">
        <v>130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79</v>
      </c>
      <c r="BK137" s="156">
        <f>ROUND(I137*H137,2)</f>
        <v>0</v>
      </c>
      <c r="BL137" s="14" t="s">
        <v>192</v>
      </c>
      <c r="BM137" s="155" t="s">
        <v>138</v>
      </c>
    </row>
    <row r="138" spans="1:65" s="2" customFormat="1" ht="24" customHeight="1" x14ac:dyDescent="0.2">
      <c r="A138" s="26"/>
      <c r="B138" s="143"/>
      <c r="C138" s="144" t="s">
        <v>157</v>
      </c>
      <c r="D138" s="144" t="s">
        <v>132</v>
      </c>
      <c r="E138" s="145" t="s">
        <v>321</v>
      </c>
      <c r="F138" s="146" t="s">
        <v>322</v>
      </c>
      <c r="G138" s="147" t="s">
        <v>237</v>
      </c>
      <c r="H138" s="148">
        <v>13.705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192</v>
      </c>
      <c r="AT138" s="155" t="s">
        <v>132</v>
      </c>
      <c r="AU138" s="155" t="s">
        <v>79</v>
      </c>
      <c r="AY138" s="14" t="s">
        <v>130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79</v>
      </c>
      <c r="BK138" s="156">
        <f>ROUND(I138*H138,2)</f>
        <v>0</v>
      </c>
      <c r="BL138" s="14" t="s">
        <v>192</v>
      </c>
      <c r="BM138" s="155" t="s">
        <v>161</v>
      </c>
    </row>
    <row r="139" spans="1:65" s="12" customFormat="1" ht="22.95" customHeight="1" x14ac:dyDescent="0.25">
      <c r="B139" s="131"/>
      <c r="D139" s="132" t="s">
        <v>65</v>
      </c>
      <c r="E139" s="141" t="s">
        <v>323</v>
      </c>
      <c r="F139" s="141" t="s">
        <v>324</v>
      </c>
      <c r="J139" s="142"/>
      <c r="L139" s="131"/>
      <c r="M139" s="135"/>
      <c r="N139" s="136"/>
      <c r="O139" s="136"/>
      <c r="P139" s="137">
        <f>SUM(P140:P145)</f>
        <v>0</v>
      </c>
      <c r="Q139" s="136"/>
      <c r="R139" s="137">
        <f>SUM(R140:R145)</f>
        <v>0</v>
      </c>
      <c r="S139" s="136"/>
      <c r="T139" s="138">
        <f>SUM(T140:T145)</f>
        <v>0</v>
      </c>
      <c r="AR139" s="132" t="s">
        <v>79</v>
      </c>
      <c r="AT139" s="139" t="s">
        <v>65</v>
      </c>
      <c r="AU139" s="139" t="s">
        <v>73</v>
      </c>
      <c r="AY139" s="132" t="s">
        <v>130</v>
      </c>
      <c r="BK139" s="140">
        <f>SUM(BK140:BK145)</f>
        <v>0</v>
      </c>
    </row>
    <row r="140" spans="1:65" s="2" customFormat="1" ht="48" customHeight="1" x14ac:dyDescent="0.2">
      <c r="A140" s="26"/>
      <c r="B140" s="143"/>
      <c r="C140" s="144" t="s">
        <v>161</v>
      </c>
      <c r="D140" s="144" t="s">
        <v>132</v>
      </c>
      <c r="E140" s="145" t="s">
        <v>325</v>
      </c>
      <c r="F140" s="146" t="s">
        <v>326</v>
      </c>
      <c r="G140" s="147" t="s">
        <v>135</v>
      </c>
      <c r="H140" s="148">
        <v>1264.5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ref="P140:P145" si="0">O140*H140</f>
        <v>0</v>
      </c>
      <c r="Q140" s="153">
        <v>0</v>
      </c>
      <c r="R140" s="153">
        <f t="shared" ref="R140:R145" si="1">Q140*H140</f>
        <v>0</v>
      </c>
      <c r="S140" s="153">
        <v>0</v>
      </c>
      <c r="T140" s="154">
        <f t="shared" ref="T140:T145" si="2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192</v>
      </c>
      <c r="AT140" s="155" t="s">
        <v>132</v>
      </c>
      <c r="AU140" s="155" t="s">
        <v>79</v>
      </c>
      <c r="AY140" s="14" t="s">
        <v>130</v>
      </c>
      <c r="BE140" s="156">
        <f t="shared" ref="BE140:BE145" si="3">IF(N140="základná",J140,0)</f>
        <v>0</v>
      </c>
      <c r="BF140" s="156">
        <f t="shared" ref="BF140:BF145" si="4">IF(N140="znížená",J140,0)</f>
        <v>0</v>
      </c>
      <c r="BG140" s="156">
        <f t="shared" ref="BG140:BG145" si="5">IF(N140="zákl. prenesená",J140,0)</f>
        <v>0</v>
      </c>
      <c r="BH140" s="156">
        <f t="shared" ref="BH140:BH145" si="6">IF(N140="zníž. prenesená",J140,0)</f>
        <v>0</v>
      </c>
      <c r="BI140" s="156">
        <f t="shared" ref="BI140:BI145" si="7">IF(N140="nulová",J140,0)</f>
        <v>0</v>
      </c>
      <c r="BJ140" s="14" t="s">
        <v>79</v>
      </c>
      <c r="BK140" s="156">
        <f t="shared" ref="BK140:BK145" si="8">ROUND(I140*H140,2)</f>
        <v>0</v>
      </c>
      <c r="BL140" s="14" t="s">
        <v>192</v>
      </c>
      <c r="BM140" s="155" t="s">
        <v>169</v>
      </c>
    </row>
    <row r="141" spans="1:65" s="2" customFormat="1" ht="16.5" customHeight="1" x14ac:dyDescent="0.2">
      <c r="A141" s="26"/>
      <c r="B141" s="143"/>
      <c r="C141" s="144" t="s">
        <v>165</v>
      </c>
      <c r="D141" s="144" t="s">
        <v>132</v>
      </c>
      <c r="E141" s="145" t="s">
        <v>327</v>
      </c>
      <c r="F141" s="146" t="s">
        <v>328</v>
      </c>
      <c r="G141" s="147" t="s">
        <v>135</v>
      </c>
      <c r="H141" s="148">
        <v>1264.5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192</v>
      </c>
      <c r="AT141" s="155" t="s">
        <v>132</v>
      </c>
      <c r="AU141" s="155" t="s">
        <v>79</v>
      </c>
      <c r="AY141" s="14" t="s">
        <v>130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192</v>
      </c>
      <c r="BM141" s="155" t="s">
        <v>92</v>
      </c>
    </row>
    <row r="142" spans="1:65" s="2" customFormat="1" ht="16.5" customHeight="1" x14ac:dyDescent="0.2">
      <c r="A142" s="26"/>
      <c r="B142" s="143"/>
      <c r="C142" s="144" t="s">
        <v>169</v>
      </c>
      <c r="D142" s="144" t="s">
        <v>132</v>
      </c>
      <c r="E142" s="145" t="s">
        <v>329</v>
      </c>
      <c r="F142" s="146" t="s">
        <v>330</v>
      </c>
      <c r="G142" s="147" t="s">
        <v>135</v>
      </c>
      <c r="H142" s="148">
        <v>1264.5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192</v>
      </c>
      <c r="AT142" s="155" t="s">
        <v>132</v>
      </c>
      <c r="AU142" s="155" t="s">
        <v>79</v>
      </c>
      <c r="AY142" s="14" t="s">
        <v>130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192</v>
      </c>
      <c r="BM142" s="155" t="s">
        <v>96</v>
      </c>
    </row>
    <row r="143" spans="1:65" s="2" customFormat="1" ht="24" customHeight="1" x14ac:dyDescent="0.2">
      <c r="A143" s="26"/>
      <c r="B143" s="143"/>
      <c r="C143" s="144" t="s">
        <v>90</v>
      </c>
      <c r="D143" s="144" t="s">
        <v>132</v>
      </c>
      <c r="E143" s="145" t="s">
        <v>331</v>
      </c>
      <c r="F143" s="146" t="s">
        <v>650</v>
      </c>
      <c r="G143" s="147" t="s">
        <v>135</v>
      </c>
      <c r="H143" s="148">
        <v>1264.5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</v>
      </c>
      <c r="P143" s="153">
        <f t="shared" si="0"/>
        <v>0</v>
      </c>
      <c r="Q143" s="153">
        <v>0</v>
      </c>
      <c r="R143" s="153">
        <f t="shared" si="1"/>
        <v>0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192</v>
      </c>
      <c r="AT143" s="155" t="s">
        <v>132</v>
      </c>
      <c r="AU143" s="155" t="s">
        <v>79</v>
      </c>
      <c r="AY143" s="14" t="s">
        <v>130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192</v>
      </c>
      <c r="BM143" s="155" t="s">
        <v>192</v>
      </c>
    </row>
    <row r="144" spans="1:65" s="2" customFormat="1" ht="16.5" customHeight="1" x14ac:dyDescent="0.2">
      <c r="A144" s="26"/>
      <c r="B144" s="143"/>
      <c r="C144" s="144" t="s">
        <v>92</v>
      </c>
      <c r="D144" s="144" t="s">
        <v>132</v>
      </c>
      <c r="E144" s="145" t="s">
        <v>332</v>
      </c>
      <c r="F144" s="146" t="s">
        <v>333</v>
      </c>
      <c r="G144" s="147" t="s">
        <v>135</v>
      </c>
      <c r="H144" s="148">
        <v>1264.5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192</v>
      </c>
      <c r="AT144" s="155" t="s">
        <v>132</v>
      </c>
      <c r="AU144" s="155" t="s">
        <v>79</v>
      </c>
      <c r="AY144" s="14" t="s">
        <v>130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79</v>
      </c>
      <c r="BK144" s="156">
        <f t="shared" si="8"/>
        <v>0</v>
      </c>
      <c r="BL144" s="14" t="s">
        <v>192</v>
      </c>
      <c r="BM144" s="155" t="s">
        <v>200</v>
      </c>
    </row>
    <row r="145" spans="1:65" s="2" customFormat="1" ht="24" customHeight="1" x14ac:dyDescent="0.2">
      <c r="A145" s="26"/>
      <c r="B145" s="143"/>
      <c r="C145" s="144" t="s">
        <v>94</v>
      </c>
      <c r="D145" s="144" t="s">
        <v>132</v>
      </c>
      <c r="E145" s="145" t="s">
        <v>334</v>
      </c>
      <c r="F145" s="146" t="s">
        <v>335</v>
      </c>
      <c r="G145" s="147" t="s">
        <v>237</v>
      </c>
      <c r="H145" s="148">
        <v>625.41999999999996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0"/>
        <v>0</v>
      </c>
      <c r="Q145" s="153">
        <v>0</v>
      </c>
      <c r="R145" s="153">
        <f t="shared" si="1"/>
        <v>0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192</v>
      </c>
      <c r="AT145" s="155" t="s">
        <v>132</v>
      </c>
      <c r="AU145" s="155" t="s">
        <v>79</v>
      </c>
      <c r="AY145" s="14" t="s">
        <v>130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79</v>
      </c>
      <c r="BK145" s="156">
        <f t="shared" si="8"/>
        <v>0</v>
      </c>
      <c r="BL145" s="14" t="s">
        <v>192</v>
      </c>
      <c r="BM145" s="155" t="s">
        <v>7</v>
      </c>
    </row>
    <row r="146" spans="1:65" s="12" customFormat="1" ht="22.95" customHeight="1" x14ac:dyDescent="0.25">
      <c r="B146" s="131"/>
      <c r="D146" s="132" t="s">
        <v>65</v>
      </c>
      <c r="E146" s="141" t="s">
        <v>239</v>
      </c>
      <c r="F146" s="141" t="s">
        <v>240</v>
      </c>
      <c r="J146" s="142"/>
      <c r="L146" s="131"/>
      <c r="M146" s="135"/>
      <c r="N146" s="136"/>
      <c r="O146" s="136"/>
      <c r="P146" s="137">
        <f>SUM(P147:P156)</f>
        <v>0</v>
      </c>
      <c r="Q146" s="136"/>
      <c r="R146" s="137">
        <f>SUM(R147:R156)</f>
        <v>0</v>
      </c>
      <c r="S146" s="136"/>
      <c r="T146" s="138">
        <f>SUM(T147:T156)</f>
        <v>0</v>
      </c>
      <c r="AR146" s="132" t="s">
        <v>79</v>
      </c>
      <c r="AT146" s="139" t="s">
        <v>65</v>
      </c>
      <c r="AU146" s="139" t="s">
        <v>73</v>
      </c>
      <c r="AY146" s="132" t="s">
        <v>130</v>
      </c>
      <c r="BK146" s="140">
        <f>SUM(BK147:BK156)</f>
        <v>0</v>
      </c>
    </row>
    <row r="147" spans="1:65" s="2" customFormat="1" ht="24" customHeight="1" x14ac:dyDescent="0.2">
      <c r="A147" s="26"/>
      <c r="B147" s="143"/>
      <c r="C147" s="144" t="s">
        <v>96</v>
      </c>
      <c r="D147" s="144" t="s">
        <v>132</v>
      </c>
      <c r="E147" s="145" t="s">
        <v>336</v>
      </c>
      <c r="F147" s="146" t="s">
        <v>337</v>
      </c>
      <c r="G147" s="147" t="s">
        <v>190</v>
      </c>
      <c r="H147" s="148">
        <v>34.200000000000003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 t="shared" ref="P147:P156" si="9">O147*H147</f>
        <v>0</v>
      </c>
      <c r="Q147" s="153">
        <v>0</v>
      </c>
      <c r="R147" s="153">
        <f t="shared" ref="R147:R156" si="10">Q147*H147</f>
        <v>0</v>
      </c>
      <c r="S147" s="153">
        <v>0</v>
      </c>
      <c r="T147" s="154">
        <f t="shared" ref="T147:T156" si="11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192</v>
      </c>
      <c r="AT147" s="155" t="s">
        <v>132</v>
      </c>
      <c r="AU147" s="155" t="s">
        <v>79</v>
      </c>
      <c r="AY147" s="14" t="s">
        <v>130</v>
      </c>
      <c r="BE147" s="156">
        <f t="shared" ref="BE147:BE156" si="12">IF(N147="základná",J147,0)</f>
        <v>0</v>
      </c>
      <c r="BF147" s="156">
        <f t="shared" ref="BF147:BF156" si="13">IF(N147="znížená",J147,0)</f>
        <v>0</v>
      </c>
      <c r="BG147" s="156">
        <f t="shared" ref="BG147:BG156" si="14">IF(N147="zákl. prenesená",J147,0)</f>
        <v>0</v>
      </c>
      <c r="BH147" s="156">
        <f t="shared" ref="BH147:BH156" si="15">IF(N147="zníž. prenesená",J147,0)</f>
        <v>0</v>
      </c>
      <c r="BI147" s="156">
        <f t="shared" ref="BI147:BI156" si="16">IF(N147="nulová",J147,0)</f>
        <v>0</v>
      </c>
      <c r="BJ147" s="14" t="s">
        <v>79</v>
      </c>
      <c r="BK147" s="156">
        <f t="shared" ref="BK147:BK156" si="17">ROUND(I147*H147,2)</f>
        <v>0</v>
      </c>
      <c r="BL147" s="14" t="s">
        <v>192</v>
      </c>
      <c r="BM147" s="155" t="s">
        <v>137</v>
      </c>
    </row>
    <row r="148" spans="1:65" s="2" customFormat="1" ht="24" customHeight="1" x14ac:dyDescent="0.2">
      <c r="A148" s="26"/>
      <c r="B148" s="143"/>
      <c r="C148" s="144" t="s">
        <v>187</v>
      </c>
      <c r="D148" s="144" t="s">
        <v>132</v>
      </c>
      <c r="E148" s="145" t="s">
        <v>338</v>
      </c>
      <c r="F148" s="146" t="s">
        <v>339</v>
      </c>
      <c r="G148" s="147" t="s">
        <v>190</v>
      </c>
      <c r="H148" s="148">
        <v>79.400000000000006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0</v>
      </c>
      <c r="P148" s="153">
        <f t="shared" si="9"/>
        <v>0</v>
      </c>
      <c r="Q148" s="153">
        <v>0</v>
      </c>
      <c r="R148" s="153">
        <f t="shared" si="10"/>
        <v>0</v>
      </c>
      <c r="S148" s="153">
        <v>0</v>
      </c>
      <c r="T148" s="154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192</v>
      </c>
      <c r="AT148" s="155" t="s">
        <v>132</v>
      </c>
      <c r="AU148" s="155" t="s">
        <v>79</v>
      </c>
      <c r="AY148" s="14" t="s">
        <v>130</v>
      </c>
      <c r="BE148" s="156">
        <f t="shared" si="12"/>
        <v>0</v>
      </c>
      <c r="BF148" s="156">
        <f t="shared" si="13"/>
        <v>0</v>
      </c>
      <c r="BG148" s="156">
        <f t="shared" si="14"/>
        <v>0</v>
      </c>
      <c r="BH148" s="156">
        <f t="shared" si="15"/>
        <v>0</v>
      </c>
      <c r="BI148" s="156">
        <f t="shared" si="16"/>
        <v>0</v>
      </c>
      <c r="BJ148" s="14" t="s">
        <v>79</v>
      </c>
      <c r="BK148" s="156">
        <f t="shared" si="17"/>
        <v>0</v>
      </c>
      <c r="BL148" s="14" t="s">
        <v>192</v>
      </c>
      <c r="BM148" s="155" t="s">
        <v>229</v>
      </c>
    </row>
    <row r="149" spans="1:65" s="2" customFormat="1" ht="24" customHeight="1" x14ac:dyDescent="0.2">
      <c r="A149" s="26"/>
      <c r="B149" s="143"/>
      <c r="C149" s="144" t="s">
        <v>192</v>
      </c>
      <c r="D149" s="144" t="s">
        <v>132</v>
      </c>
      <c r="E149" s="145" t="s">
        <v>340</v>
      </c>
      <c r="F149" s="146" t="s">
        <v>341</v>
      </c>
      <c r="G149" s="147" t="s">
        <v>190</v>
      </c>
      <c r="H149" s="148">
        <v>79.400000000000006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 t="shared" si="9"/>
        <v>0</v>
      </c>
      <c r="Q149" s="153">
        <v>0</v>
      </c>
      <c r="R149" s="153">
        <f t="shared" si="10"/>
        <v>0</v>
      </c>
      <c r="S149" s="153">
        <v>0</v>
      </c>
      <c r="T149" s="154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192</v>
      </c>
      <c r="AT149" s="155" t="s">
        <v>132</v>
      </c>
      <c r="AU149" s="155" t="s">
        <v>79</v>
      </c>
      <c r="AY149" s="14" t="s">
        <v>130</v>
      </c>
      <c r="BE149" s="156">
        <f t="shared" si="12"/>
        <v>0</v>
      </c>
      <c r="BF149" s="156">
        <f t="shared" si="13"/>
        <v>0</v>
      </c>
      <c r="BG149" s="156">
        <f t="shared" si="14"/>
        <v>0</v>
      </c>
      <c r="BH149" s="156">
        <f t="shared" si="15"/>
        <v>0</v>
      </c>
      <c r="BI149" s="156">
        <f t="shared" si="16"/>
        <v>0</v>
      </c>
      <c r="BJ149" s="14" t="s">
        <v>79</v>
      </c>
      <c r="BK149" s="156">
        <f t="shared" si="17"/>
        <v>0</v>
      </c>
      <c r="BL149" s="14" t="s">
        <v>192</v>
      </c>
      <c r="BM149" s="155" t="s">
        <v>241</v>
      </c>
    </row>
    <row r="150" spans="1:65" s="2" customFormat="1" ht="24" customHeight="1" x14ac:dyDescent="0.2">
      <c r="A150" s="26"/>
      <c r="B150" s="143"/>
      <c r="C150" s="144" t="s">
        <v>196</v>
      </c>
      <c r="D150" s="144" t="s">
        <v>132</v>
      </c>
      <c r="E150" s="145" t="s">
        <v>342</v>
      </c>
      <c r="F150" s="146" t="s">
        <v>343</v>
      </c>
      <c r="G150" s="147" t="s">
        <v>190</v>
      </c>
      <c r="H150" s="148">
        <v>34.200000000000003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</v>
      </c>
      <c r="P150" s="153">
        <f t="shared" si="9"/>
        <v>0</v>
      </c>
      <c r="Q150" s="153">
        <v>0</v>
      </c>
      <c r="R150" s="153">
        <f t="shared" si="10"/>
        <v>0</v>
      </c>
      <c r="S150" s="153">
        <v>0</v>
      </c>
      <c r="T150" s="15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192</v>
      </c>
      <c r="AT150" s="155" t="s">
        <v>132</v>
      </c>
      <c r="AU150" s="155" t="s">
        <v>79</v>
      </c>
      <c r="AY150" s="14" t="s">
        <v>130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192</v>
      </c>
      <c r="BM150" s="155" t="s">
        <v>251</v>
      </c>
    </row>
    <row r="151" spans="1:65" s="2" customFormat="1" ht="48" customHeight="1" x14ac:dyDescent="0.2">
      <c r="A151" s="26"/>
      <c r="B151" s="143"/>
      <c r="C151" s="144" t="s">
        <v>200</v>
      </c>
      <c r="D151" s="144" t="s">
        <v>132</v>
      </c>
      <c r="E151" s="145" t="s">
        <v>344</v>
      </c>
      <c r="F151" s="146" t="s">
        <v>345</v>
      </c>
      <c r="G151" s="147" t="s">
        <v>190</v>
      </c>
      <c r="H151" s="148">
        <v>79.400000000000006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</v>
      </c>
      <c r="P151" s="153">
        <f t="shared" si="9"/>
        <v>0</v>
      </c>
      <c r="Q151" s="153">
        <v>0</v>
      </c>
      <c r="R151" s="153">
        <f t="shared" si="10"/>
        <v>0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192</v>
      </c>
      <c r="AT151" s="155" t="s">
        <v>132</v>
      </c>
      <c r="AU151" s="155" t="s">
        <v>79</v>
      </c>
      <c r="AY151" s="14" t="s">
        <v>130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192</v>
      </c>
      <c r="BM151" s="155" t="s">
        <v>260</v>
      </c>
    </row>
    <row r="152" spans="1:65" s="2" customFormat="1" ht="36" customHeight="1" x14ac:dyDescent="0.2">
      <c r="A152" s="26"/>
      <c r="B152" s="143"/>
      <c r="C152" s="144" t="s">
        <v>205</v>
      </c>
      <c r="D152" s="144" t="s">
        <v>132</v>
      </c>
      <c r="E152" s="145" t="s">
        <v>346</v>
      </c>
      <c r="F152" s="146" t="s">
        <v>347</v>
      </c>
      <c r="G152" s="147" t="s">
        <v>190</v>
      </c>
      <c r="H152" s="148">
        <v>79.400000000000006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</v>
      </c>
      <c r="P152" s="153">
        <f t="shared" si="9"/>
        <v>0</v>
      </c>
      <c r="Q152" s="153">
        <v>0</v>
      </c>
      <c r="R152" s="153">
        <f t="shared" si="10"/>
        <v>0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192</v>
      </c>
      <c r="AT152" s="155" t="s">
        <v>132</v>
      </c>
      <c r="AU152" s="155" t="s">
        <v>79</v>
      </c>
      <c r="AY152" s="14" t="s">
        <v>130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192</v>
      </c>
      <c r="BM152" s="155" t="s">
        <v>142</v>
      </c>
    </row>
    <row r="153" spans="1:65" s="2" customFormat="1" ht="24" customHeight="1" x14ac:dyDescent="0.2">
      <c r="A153" s="26"/>
      <c r="B153" s="143"/>
      <c r="C153" s="144" t="s">
        <v>7</v>
      </c>
      <c r="D153" s="144" t="s">
        <v>132</v>
      </c>
      <c r="E153" s="145" t="s">
        <v>348</v>
      </c>
      <c r="F153" s="146" t="s">
        <v>349</v>
      </c>
      <c r="G153" s="147" t="s">
        <v>190</v>
      </c>
      <c r="H153" s="148">
        <v>17.8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</v>
      </c>
      <c r="P153" s="153">
        <f t="shared" si="9"/>
        <v>0</v>
      </c>
      <c r="Q153" s="153">
        <v>0</v>
      </c>
      <c r="R153" s="153">
        <f t="shared" si="10"/>
        <v>0</v>
      </c>
      <c r="S153" s="153">
        <v>0</v>
      </c>
      <c r="T153" s="15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192</v>
      </c>
      <c r="AT153" s="155" t="s">
        <v>132</v>
      </c>
      <c r="AU153" s="155" t="s">
        <v>79</v>
      </c>
      <c r="AY153" s="14" t="s">
        <v>130</v>
      </c>
      <c r="BE153" s="156">
        <f t="shared" si="12"/>
        <v>0</v>
      </c>
      <c r="BF153" s="156">
        <f t="shared" si="13"/>
        <v>0</v>
      </c>
      <c r="BG153" s="156">
        <f t="shared" si="14"/>
        <v>0</v>
      </c>
      <c r="BH153" s="156">
        <f t="shared" si="15"/>
        <v>0</v>
      </c>
      <c r="BI153" s="156">
        <f t="shared" si="16"/>
        <v>0</v>
      </c>
      <c r="BJ153" s="14" t="s">
        <v>79</v>
      </c>
      <c r="BK153" s="156">
        <f t="shared" si="17"/>
        <v>0</v>
      </c>
      <c r="BL153" s="14" t="s">
        <v>192</v>
      </c>
      <c r="BM153" s="155" t="s">
        <v>350</v>
      </c>
    </row>
    <row r="154" spans="1:65" s="2" customFormat="1" ht="24" customHeight="1" x14ac:dyDescent="0.2">
      <c r="A154" s="26"/>
      <c r="B154" s="143"/>
      <c r="C154" s="144" t="s">
        <v>212</v>
      </c>
      <c r="D154" s="144" t="s">
        <v>132</v>
      </c>
      <c r="E154" s="145" t="s">
        <v>351</v>
      </c>
      <c r="F154" s="146" t="s">
        <v>352</v>
      </c>
      <c r="G154" s="147" t="s">
        <v>190</v>
      </c>
      <c r="H154" s="148">
        <v>34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</v>
      </c>
      <c r="P154" s="153">
        <f t="shared" si="9"/>
        <v>0</v>
      </c>
      <c r="Q154" s="153">
        <v>0</v>
      </c>
      <c r="R154" s="153">
        <f t="shared" si="10"/>
        <v>0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192</v>
      </c>
      <c r="AT154" s="155" t="s">
        <v>132</v>
      </c>
      <c r="AU154" s="155" t="s">
        <v>79</v>
      </c>
      <c r="AY154" s="14" t="s">
        <v>130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192</v>
      </c>
      <c r="BM154" s="155" t="s">
        <v>146</v>
      </c>
    </row>
    <row r="155" spans="1:65" s="2" customFormat="1" ht="24" customHeight="1" x14ac:dyDescent="0.2">
      <c r="A155" s="26"/>
      <c r="B155" s="143"/>
      <c r="C155" s="144" t="s">
        <v>137</v>
      </c>
      <c r="D155" s="144" t="s">
        <v>132</v>
      </c>
      <c r="E155" s="145" t="s">
        <v>353</v>
      </c>
      <c r="F155" s="146" t="s">
        <v>354</v>
      </c>
      <c r="G155" s="147" t="s">
        <v>190</v>
      </c>
      <c r="H155" s="148">
        <v>34</v>
      </c>
      <c r="I155" s="149"/>
      <c r="J155" s="149"/>
      <c r="K155" s="150"/>
      <c r="L155" s="27"/>
      <c r="M155" s="151" t="s">
        <v>1</v>
      </c>
      <c r="N155" s="152" t="s">
        <v>32</v>
      </c>
      <c r="O155" s="153">
        <v>0</v>
      </c>
      <c r="P155" s="153">
        <f t="shared" si="9"/>
        <v>0</v>
      </c>
      <c r="Q155" s="153">
        <v>0</v>
      </c>
      <c r="R155" s="153">
        <f t="shared" si="10"/>
        <v>0</v>
      </c>
      <c r="S155" s="153">
        <v>0</v>
      </c>
      <c r="T155" s="15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192</v>
      </c>
      <c r="AT155" s="155" t="s">
        <v>132</v>
      </c>
      <c r="AU155" s="155" t="s">
        <v>79</v>
      </c>
      <c r="AY155" s="14" t="s">
        <v>130</v>
      </c>
      <c r="BE155" s="156">
        <f t="shared" si="12"/>
        <v>0</v>
      </c>
      <c r="BF155" s="156">
        <f t="shared" si="13"/>
        <v>0</v>
      </c>
      <c r="BG155" s="156">
        <f t="shared" si="14"/>
        <v>0</v>
      </c>
      <c r="BH155" s="156">
        <f t="shared" si="15"/>
        <v>0</v>
      </c>
      <c r="BI155" s="156">
        <f t="shared" si="16"/>
        <v>0</v>
      </c>
      <c r="BJ155" s="14" t="s">
        <v>79</v>
      </c>
      <c r="BK155" s="156">
        <f t="shared" si="17"/>
        <v>0</v>
      </c>
      <c r="BL155" s="14" t="s">
        <v>192</v>
      </c>
      <c r="BM155" s="155" t="s">
        <v>149</v>
      </c>
    </row>
    <row r="156" spans="1:65" s="2" customFormat="1" ht="24" customHeight="1" x14ac:dyDescent="0.2">
      <c r="A156" s="26"/>
      <c r="B156" s="143"/>
      <c r="C156" s="144" t="s">
        <v>225</v>
      </c>
      <c r="D156" s="144" t="s">
        <v>132</v>
      </c>
      <c r="E156" s="145" t="s">
        <v>246</v>
      </c>
      <c r="F156" s="146" t="s">
        <v>247</v>
      </c>
      <c r="G156" s="147" t="s">
        <v>237</v>
      </c>
      <c r="H156" s="148">
        <v>162.79</v>
      </c>
      <c r="I156" s="149"/>
      <c r="J156" s="149"/>
      <c r="K156" s="150"/>
      <c r="L156" s="27"/>
      <c r="M156" s="151" t="s">
        <v>1</v>
      </c>
      <c r="N156" s="152" t="s">
        <v>32</v>
      </c>
      <c r="O156" s="153">
        <v>0</v>
      </c>
      <c r="P156" s="153">
        <f t="shared" si="9"/>
        <v>0</v>
      </c>
      <c r="Q156" s="153">
        <v>0</v>
      </c>
      <c r="R156" s="153">
        <f t="shared" si="10"/>
        <v>0</v>
      </c>
      <c r="S156" s="153">
        <v>0</v>
      </c>
      <c r="T156" s="15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192</v>
      </c>
      <c r="AT156" s="155" t="s">
        <v>132</v>
      </c>
      <c r="AU156" s="155" t="s">
        <v>79</v>
      </c>
      <c r="AY156" s="14" t="s">
        <v>130</v>
      </c>
      <c r="BE156" s="156">
        <f t="shared" si="12"/>
        <v>0</v>
      </c>
      <c r="BF156" s="156">
        <f t="shared" si="13"/>
        <v>0</v>
      </c>
      <c r="BG156" s="156">
        <f t="shared" si="14"/>
        <v>0</v>
      </c>
      <c r="BH156" s="156">
        <f t="shared" si="15"/>
        <v>0</v>
      </c>
      <c r="BI156" s="156">
        <f t="shared" si="16"/>
        <v>0</v>
      </c>
      <c r="BJ156" s="14" t="s">
        <v>79</v>
      </c>
      <c r="BK156" s="156">
        <f t="shared" si="17"/>
        <v>0</v>
      </c>
      <c r="BL156" s="14" t="s">
        <v>192</v>
      </c>
      <c r="BM156" s="155" t="s">
        <v>164</v>
      </c>
    </row>
    <row r="157" spans="1:65" s="12" customFormat="1" ht="22.95" customHeight="1" x14ac:dyDescent="0.25">
      <c r="B157" s="131"/>
      <c r="D157" s="132" t="s">
        <v>65</v>
      </c>
      <c r="E157" s="141" t="s">
        <v>249</v>
      </c>
      <c r="F157" s="141" t="s">
        <v>250</v>
      </c>
      <c r="J157" s="142"/>
      <c r="L157" s="131"/>
      <c r="M157" s="135"/>
      <c r="N157" s="136"/>
      <c r="O157" s="136"/>
      <c r="P157" s="137">
        <f>SUM(P158:P162)</f>
        <v>0</v>
      </c>
      <c r="Q157" s="136"/>
      <c r="R157" s="137">
        <f>SUM(R158:R162)</f>
        <v>0</v>
      </c>
      <c r="S157" s="136"/>
      <c r="T157" s="138">
        <f>SUM(T158:T162)</f>
        <v>0</v>
      </c>
      <c r="AR157" s="132" t="s">
        <v>79</v>
      </c>
      <c r="AT157" s="139" t="s">
        <v>65</v>
      </c>
      <c r="AU157" s="139" t="s">
        <v>73</v>
      </c>
      <c r="AY157" s="132" t="s">
        <v>130</v>
      </c>
      <c r="BK157" s="140">
        <f>SUM(BK158:BK162)</f>
        <v>0</v>
      </c>
    </row>
    <row r="158" spans="1:65" s="2" customFormat="1" ht="36" customHeight="1" x14ac:dyDescent="0.2">
      <c r="A158" s="26"/>
      <c r="B158" s="143"/>
      <c r="C158" s="144" t="s">
        <v>229</v>
      </c>
      <c r="D158" s="144" t="s">
        <v>132</v>
      </c>
      <c r="E158" s="145" t="s">
        <v>355</v>
      </c>
      <c r="F158" s="146" t="s">
        <v>356</v>
      </c>
      <c r="G158" s="147" t="s">
        <v>135</v>
      </c>
      <c r="H158" s="148">
        <v>86.82</v>
      </c>
      <c r="I158" s="149"/>
      <c r="J158" s="149"/>
      <c r="K158" s="150"/>
      <c r="L158" s="27"/>
      <c r="M158" s="151" t="s">
        <v>1</v>
      </c>
      <c r="N158" s="152" t="s">
        <v>32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192</v>
      </c>
      <c r="AT158" s="155" t="s">
        <v>132</v>
      </c>
      <c r="AU158" s="155" t="s">
        <v>79</v>
      </c>
      <c r="AY158" s="14" t="s">
        <v>130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79</v>
      </c>
      <c r="BK158" s="156">
        <f>ROUND(I158*H158,2)</f>
        <v>0</v>
      </c>
      <c r="BL158" s="14" t="s">
        <v>192</v>
      </c>
      <c r="BM158" s="155" t="s">
        <v>168</v>
      </c>
    </row>
    <row r="159" spans="1:65" s="2" customFormat="1" ht="24" customHeight="1" x14ac:dyDescent="0.2">
      <c r="A159" s="26"/>
      <c r="B159" s="143"/>
      <c r="C159" s="157" t="s">
        <v>234</v>
      </c>
      <c r="D159" s="157" t="s">
        <v>230</v>
      </c>
      <c r="E159" s="158" t="s">
        <v>357</v>
      </c>
      <c r="F159" s="159" t="s">
        <v>651</v>
      </c>
      <c r="G159" s="160" t="s">
        <v>135</v>
      </c>
      <c r="H159" s="161">
        <v>86.82</v>
      </c>
      <c r="I159" s="162"/>
      <c r="J159" s="162"/>
      <c r="K159" s="163"/>
      <c r="L159" s="164"/>
      <c r="M159" s="165" t="s">
        <v>1</v>
      </c>
      <c r="N159" s="166" t="s">
        <v>32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142</v>
      </c>
      <c r="AT159" s="155" t="s">
        <v>230</v>
      </c>
      <c r="AU159" s="155" t="s">
        <v>79</v>
      </c>
      <c r="AY159" s="14" t="s">
        <v>130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79</v>
      </c>
      <c r="BK159" s="156">
        <f>ROUND(I159*H159,2)</f>
        <v>0</v>
      </c>
      <c r="BL159" s="14" t="s">
        <v>192</v>
      </c>
      <c r="BM159" s="155" t="s">
        <v>358</v>
      </c>
    </row>
    <row r="160" spans="1:65" s="2" customFormat="1" ht="16.5" customHeight="1" x14ac:dyDescent="0.2">
      <c r="A160" s="26"/>
      <c r="B160" s="143"/>
      <c r="C160" s="144" t="s">
        <v>241</v>
      </c>
      <c r="D160" s="144" t="s">
        <v>132</v>
      </c>
      <c r="E160" s="145" t="s">
        <v>359</v>
      </c>
      <c r="F160" s="146" t="s">
        <v>360</v>
      </c>
      <c r="G160" s="147" t="s">
        <v>190</v>
      </c>
      <c r="H160" s="148">
        <v>157.63999999999999</v>
      </c>
      <c r="I160" s="149"/>
      <c r="J160" s="149"/>
      <c r="K160" s="150"/>
      <c r="L160" s="27"/>
      <c r="M160" s="151" t="s">
        <v>1</v>
      </c>
      <c r="N160" s="152" t="s">
        <v>32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192</v>
      </c>
      <c r="AT160" s="155" t="s">
        <v>132</v>
      </c>
      <c r="AU160" s="155" t="s">
        <v>79</v>
      </c>
      <c r="AY160" s="14" t="s">
        <v>130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79</v>
      </c>
      <c r="BK160" s="156">
        <f>ROUND(I160*H160,2)</f>
        <v>0</v>
      </c>
      <c r="BL160" s="14" t="s">
        <v>192</v>
      </c>
      <c r="BM160" s="155" t="s">
        <v>361</v>
      </c>
    </row>
    <row r="161" spans="1:65" s="2" customFormat="1" ht="16.5" customHeight="1" x14ac:dyDescent="0.2">
      <c r="A161" s="26"/>
      <c r="B161" s="143"/>
      <c r="C161" s="157" t="s">
        <v>245</v>
      </c>
      <c r="D161" s="157" t="s">
        <v>230</v>
      </c>
      <c r="E161" s="158" t="s">
        <v>362</v>
      </c>
      <c r="F161" s="159" t="s">
        <v>363</v>
      </c>
      <c r="G161" s="160" t="s">
        <v>258</v>
      </c>
      <c r="H161" s="161">
        <v>36.200000000000003</v>
      </c>
      <c r="I161" s="162"/>
      <c r="J161" s="162"/>
      <c r="K161" s="163"/>
      <c r="L161" s="164"/>
      <c r="M161" s="165" t="s">
        <v>1</v>
      </c>
      <c r="N161" s="166" t="s">
        <v>32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142</v>
      </c>
      <c r="AT161" s="155" t="s">
        <v>230</v>
      </c>
      <c r="AU161" s="155" t="s">
        <v>79</v>
      </c>
      <c r="AY161" s="14" t="s">
        <v>130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79</v>
      </c>
      <c r="BK161" s="156">
        <f>ROUND(I161*H161,2)</f>
        <v>0</v>
      </c>
      <c r="BL161" s="14" t="s">
        <v>192</v>
      </c>
      <c r="BM161" s="155" t="s">
        <v>364</v>
      </c>
    </row>
    <row r="162" spans="1:65" s="2" customFormat="1" ht="24" customHeight="1" x14ac:dyDescent="0.2">
      <c r="A162" s="26"/>
      <c r="B162" s="143"/>
      <c r="C162" s="144" t="s">
        <v>251</v>
      </c>
      <c r="D162" s="144" t="s">
        <v>132</v>
      </c>
      <c r="E162" s="145" t="s">
        <v>279</v>
      </c>
      <c r="F162" s="146" t="s">
        <v>280</v>
      </c>
      <c r="G162" s="147" t="s">
        <v>237</v>
      </c>
      <c r="H162" s="148">
        <v>49.12</v>
      </c>
      <c r="I162" s="149"/>
      <c r="J162" s="149"/>
      <c r="K162" s="150"/>
      <c r="L162" s="27"/>
      <c r="M162" s="167" t="s">
        <v>1</v>
      </c>
      <c r="N162" s="168" t="s">
        <v>32</v>
      </c>
      <c r="O162" s="169">
        <v>0</v>
      </c>
      <c r="P162" s="169">
        <f>O162*H162</f>
        <v>0</v>
      </c>
      <c r="Q162" s="169">
        <v>0</v>
      </c>
      <c r="R162" s="169">
        <f>Q162*H162</f>
        <v>0</v>
      </c>
      <c r="S162" s="169">
        <v>0</v>
      </c>
      <c r="T162" s="17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192</v>
      </c>
      <c r="AT162" s="155" t="s">
        <v>132</v>
      </c>
      <c r="AU162" s="155" t="s">
        <v>79</v>
      </c>
      <c r="AY162" s="14" t="s">
        <v>130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79</v>
      </c>
      <c r="BK162" s="156">
        <f>ROUND(I162*H162,2)</f>
        <v>0</v>
      </c>
      <c r="BL162" s="14" t="s">
        <v>192</v>
      </c>
      <c r="BM162" s="155" t="s">
        <v>365</v>
      </c>
    </row>
    <row r="163" spans="1:65" s="2" customFormat="1" ht="6.9" customHeight="1" x14ac:dyDescent="0.2">
      <c r="A163" s="26"/>
      <c r="B163" s="41"/>
      <c r="C163" s="42"/>
      <c r="D163" s="42"/>
      <c r="E163" s="42"/>
      <c r="F163" s="42"/>
      <c r="G163" s="42"/>
      <c r="H163" s="42"/>
      <c r="I163" s="42"/>
      <c r="J163" s="42"/>
      <c r="K163" s="42"/>
      <c r="L163" s="27"/>
      <c r="M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</sheetData>
  <autoFilter ref="C126:K162"/>
  <mergeCells count="13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0"/>
  <sheetViews>
    <sheetView showGridLines="0" topLeftCell="A154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86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636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100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366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645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ROUND((SUM(BG128:BG169)),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ROUND((SUM(BH128:BH169)),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ROUND((SUM(BI128:BI169)),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100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03 - Výmena výplní otvorových konštrukcií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109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110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111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112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114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367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115</v>
      </c>
      <c r="E106" s="118"/>
      <c r="F106" s="118"/>
      <c r="G106" s="118"/>
      <c r="H106" s="118"/>
      <c r="I106" s="118"/>
      <c r="J106" s="119"/>
      <c r="L106" s="116"/>
    </row>
    <row r="107" spans="1:47" s="2" customFormat="1" ht="21.75" customHeight="1" x14ac:dyDescent="0.2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" customHeight="1" x14ac:dyDescent="0.2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 x14ac:dyDescent="0.2">
      <c r="A113" s="26"/>
      <c r="B113" s="27"/>
      <c r="C113" s="18" t="s">
        <v>640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 x14ac:dyDescent="0.2">
      <c r="A115" s="26"/>
      <c r="B115" s="27"/>
      <c r="C115" s="23" t="s">
        <v>11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 x14ac:dyDescent="0.2">
      <c r="A116" s="26"/>
      <c r="B116" s="27"/>
      <c r="C116" s="26"/>
      <c r="D116" s="26"/>
      <c r="E116" s="219" t="str">
        <f>E7</f>
        <v>Zníženie energetickej náročnosti objektov ZTS Sabinov a.s.                                                                                     - SO 380Obnova haly udržbarského strediska</v>
      </c>
      <c r="F116" s="220"/>
      <c r="G116" s="220"/>
      <c r="H116" s="220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 x14ac:dyDescent="0.2">
      <c r="B117" s="17"/>
      <c r="C117" s="23" t="s">
        <v>99</v>
      </c>
      <c r="L117" s="17"/>
    </row>
    <row r="118" spans="1:63" s="2" customFormat="1" ht="16.5" customHeight="1" x14ac:dyDescent="0.2">
      <c r="A118" s="26"/>
      <c r="B118" s="27"/>
      <c r="C118" s="26"/>
      <c r="D118" s="26"/>
      <c r="E118" s="219" t="s">
        <v>100</v>
      </c>
      <c r="F118" s="218"/>
      <c r="G118" s="218"/>
      <c r="H118" s="218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 x14ac:dyDescent="0.2">
      <c r="A119" s="26"/>
      <c r="B119" s="27"/>
      <c r="C119" s="23" t="s">
        <v>101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 x14ac:dyDescent="0.2">
      <c r="A120" s="26"/>
      <c r="B120" s="27"/>
      <c r="C120" s="26"/>
      <c r="D120" s="26"/>
      <c r="E120" s="206" t="str">
        <f>E11</f>
        <v>03 - Výmena výplní otvorových konštrukcií</v>
      </c>
      <c r="F120" s="218"/>
      <c r="G120" s="218"/>
      <c r="H120" s="218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 x14ac:dyDescent="0.2">
      <c r="A122" s="26"/>
      <c r="B122" s="27"/>
      <c r="C122" s="23" t="s">
        <v>14</v>
      </c>
      <c r="D122" s="26"/>
      <c r="E122" s="26"/>
      <c r="F122" s="21" t="str">
        <f>F14</f>
        <v xml:space="preserve"> </v>
      </c>
      <c r="G122" s="26"/>
      <c r="H122" s="26"/>
      <c r="I122" s="23" t="s">
        <v>16</v>
      </c>
      <c r="J122" s="49" t="str">
        <f>IF(J14="","",J14)</f>
        <v>9.12.2019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18</v>
      </c>
      <c r="D124" s="26"/>
      <c r="E124" s="26"/>
      <c r="F124" s="21" t="str">
        <f>E17</f>
        <v xml:space="preserve"> </v>
      </c>
      <c r="G124" s="26"/>
      <c r="H124" s="26"/>
      <c r="I124" s="23" t="s">
        <v>22</v>
      </c>
      <c r="J124" s="24" t="str">
        <f>E23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 x14ac:dyDescent="0.2">
      <c r="A125" s="26"/>
      <c r="B125" s="27"/>
      <c r="C125" s="23" t="s">
        <v>21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24</v>
      </c>
      <c r="J125" s="24" t="str">
        <f>E26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 x14ac:dyDescent="0.2">
      <c r="A127" s="120"/>
      <c r="B127" s="121"/>
      <c r="C127" s="122" t="s">
        <v>117</v>
      </c>
      <c r="D127" s="123" t="s">
        <v>51</v>
      </c>
      <c r="E127" s="123" t="s">
        <v>47</v>
      </c>
      <c r="F127" s="123" t="s">
        <v>48</v>
      </c>
      <c r="G127" s="123" t="s">
        <v>118</v>
      </c>
      <c r="H127" s="123" t="s">
        <v>119</v>
      </c>
      <c r="I127" s="123" t="s">
        <v>120</v>
      </c>
      <c r="J127" s="124" t="s">
        <v>104</v>
      </c>
      <c r="K127" s="125" t="s">
        <v>121</v>
      </c>
      <c r="L127" s="126"/>
      <c r="M127" s="56" t="s">
        <v>1</v>
      </c>
      <c r="N127" s="57" t="s">
        <v>30</v>
      </c>
      <c r="O127" s="57" t="s">
        <v>122</v>
      </c>
      <c r="P127" s="57" t="s">
        <v>123</v>
      </c>
      <c r="Q127" s="57" t="s">
        <v>124</v>
      </c>
      <c r="R127" s="57" t="s">
        <v>125</v>
      </c>
      <c r="S127" s="57" t="s">
        <v>126</v>
      </c>
      <c r="T127" s="58" t="s">
        <v>127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5" customHeight="1" x14ac:dyDescent="0.3">
      <c r="A128" s="26"/>
      <c r="B128" s="27"/>
      <c r="C128" s="63" t="s">
        <v>105</v>
      </c>
      <c r="D128" s="26"/>
      <c r="E128" s="26"/>
      <c r="F128" s="26"/>
      <c r="G128" s="26"/>
      <c r="H128" s="26"/>
      <c r="I128" s="26"/>
      <c r="J128" s="127"/>
      <c r="K128" s="26"/>
      <c r="L128" s="27"/>
      <c r="M128" s="59"/>
      <c r="N128" s="50"/>
      <c r="O128" s="60"/>
      <c r="P128" s="128">
        <f>P129+P150</f>
        <v>0</v>
      </c>
      <c r="Q128" s="60"/>
      <c r="R128" s="128">
        <f>R129+R150</f>
        <v>0</v>
      </c>
      <c r="S128" s="60"/>
      <c r="T128" s="129">
        <f>T129+T150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65</v>
      </c>
      <c r="AU128" s="14" t="s">
        <v>106</v>
      </c>
      <c r="BK128" s="130">
        <f>BK129+BK150</f>
        <v>0</v>
      </c>
    </row>
    <row r="129" spans="1:65" s="12" customFormat="1" ht="25.95" customHeight="1" x14ac:dyDescent="0.25">
      <c r="B129" s="131"/>
      <c r="D129" s="132" t="s">
        <v>65</v>
      </c>
      <c r="E129" s="133" t="s">
        <v>128</v>
      </c>
      <c r="F129" s="133" t="s">
        <v>129</v>
      </c>
      <c r="J129" s="134"/>
      <c r="L129" s="131"/>
      <c r="M129" s="135"/>
      <c r="N129" s="136"/>
      <c r="O129" s="136"/>
      <c r="P129" s="137">
        <f>P130+P136+P148</f>
        <v>0</v>
      </c>
      <c r="Q129" s="136"/>
      <c r="R129" s="137">
        <f>R130+R136+R148</f>
        <v>0</v>
      </c>
      <c r="S129" s="136"/>
      <c r="T129" s="138">
        <f>T130+T136+T148</f>
        <v>0</v>
      </c>
      <c r="AR129" s="132" t="s">
        <v>73</v>
      </c>
      <c r="AT129" s="139" t="s">
        <v>65</v>
      </c>
      <c r="AU129" s="139" t="s">
        <v>66</v>
      </c>
      <c r="AY129" s="132" t="s">
        <v>130</v>
      </c>
      <c r="BK129" s="140">
        <f>BK130+BK136+BK148</f>
        <v>0</v>
      </c>
    </row>
    <row r="130" spans="1:65" s="12" customFormat="1" ht="22.95" customHeight="1" x14ac:dyDescent="0.25">
      <c r="B130" s="131"/>
      <c r="D130" s="132" t="s">
        <v>65</v>
      </c>
      <c r="E130" s="141" t="s">
        <v>138</v>
      </c>
      <c r="F130" s="141" t="s">
        <v>139</v>
      </c>
      <c r="J130" s="142"/>
      <c r="L130" s="131"/>
      <c r="M130" s="135"/>
      <c r="N130" s="136"/>
      <c r="O130" s="136"/>
      <c r="P130" s="137">
        <f>SUM(P131:P135)</f>
        <v>0</v>
      </c>
      <c r="Q130" s="136"/>
      <c r="R130" s="137">
        <f>SUM(R131:R135)</f>
        <v>0</v>
      </c>
      <c r="S130" s="136"/>
      <c r="T130" s="138">
        <f>SUM(T131:T135)</f>
        <v>0</v>
      </c>
      <c r="AR130" s="132" t="s">
        <v>73</v>
      </c>
      <c r="AT130" s="139" t="s">
        <v>65</v>
      </c>
      <c r="AU130" s="139" t="s">
        <v>73</v>
      </c>
      <c r="AY130" s="132" t="s">
        <v>130</v>
      </c>
      <c r="BK130" s="140">
        <f>SUM(BK131:BK135)</f>
        <v>0</v>
      </c>
    </row>
    <row r="131" spans="1:65" s="2" customFormat="1" ht="24" customHeight="1" x14ac:dyDescent="0.2">
      <c r="A131" s="26"/>
      <c r="B131" s="143"/>
      <c r="C131" s="144" t="s">
        <v>73</v>
      </c>
      <c r="D131" s="144" t="s">
        <v>132</v>
      </c>
      <c r="E131" s="145" t="s">
        <v>368</v>
      </c>
      <c r="F131" s="146" t="s">
        <v>369</v>
      </c>
      <c r="G131" s="147" t="s">
        <v>135</v>
      </c>
      <c r="H131" s="148">
        <v>208.535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136</v>
      </c>
      <c r="AT131" s="155" t="s">
        <v>132</v>
      </c>
      <c r="AU131" s="155" t="s">
        <v>79</v>
      </c>
      <c r="AY131" s="14" t="s">
        <v>130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79</v>
      </c>
      <c r="BK131" s="156">
        <f>ROUND(I131*H131,2)</f>
        <v>0</v>
      </c>
      <c r="BL131" s="14" t="s">
        <v>136</v>
      </c>
      <c r="BM131" s="155" t="s">
        <v>79</v>
      </c>
    </row>
    <row r="132" spans="1:65" s="2" customFormat="1" ht="24" customHeight="1" x14ac:dyDescent="0.2">
      <c r="A132" s="26"/>
      <c r="B132" s="143"/>
      <c r="C132" s="144" t="s">
        <v>79</v>
      </c>
      <c r="D132" s="144" t="s">
        <v>132</v>
      </c>
      <c r="E132" s="145" t="s">
        <v>370</v>
      </c>
      <c r="F132" s="146" t="s">
        <v>371</v>
      </c>
      <c r="G132" s="147" t="s">
        <v>190</v>
      </c>
      <c r="H132" s="148">
        <v>834.14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136</v>
      </c>
      <c r="AT132" s="155" t="s">
        <v>132</v>
      </c>
      <c r="AU132" s="155" t="s">
        <v>79</v>
      </c>
      <c r="AY132" s="14" t="s">
        <v>130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79</v>
      </c>
      <c r="BK132" s="156">
        <f>ROUND(I132*H132,2)</f>
        <v>0</v>
      </c>
      <c r="BL132" s="14" t="s">
        <v>136</v>
      </c>
      <c r="BM132" s="155" t="s">
        <v>136</v>
      </c>
    </row>
    <row r="133" spans="1:65" s="2" customFormat="1" ht="24" customHeight="1" x14ac:dyDescent="0.2">
      <c r="A133" s="26"/>
      <c r="B133" s="143"/>
      <c r="C133" s="144" t="s">
        <v>143</v>
      </c>
      <c r="D133" s="144" t="s">
        <v>132</v>
      </c>
      <c r="E133" s="145" t="s">
        <v>372</v>
      </c>
      <c r="F133" s="146" t="s">
        <v>373</v>
      </c>
      <c r="G133" s="147" t="s">
        <v>190</v>
      </c>
      <c r="H133" s="148">
        <v>82.6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136</v>
      </c>
      <c r="AT133" s="155" t="s">
        <v>132</v>
      </c>
      <c r="AU133" s="155" t="s">
        <v>79</v>
      </c>
      <c r="AY133" s="14" t="s">
        <v>130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136</v>
      </c>
      <c r="BM133" s="155" t="s">
        <v>138</v>
      </c>
    </row>
    <row r="134" spans="1:65" s="2" customFormat="1" ht="24" customHeight="1" x14ac:dyDescent="0.2">
      <c r="A134" s="26"/>
      <c r="B134" s="143"/>
      <c r="C134" s="157" t="s">
        <v>136</v>
      </c>
      <c r="D134" s="157" t="s">
        <v>230</v>
      </c>
      <c r="E134" s="158" t="s">
        <v>374</v>
      </c>
      <c r="F134" s="159" t="s">
        <v>375</v>
      </c>
      <c r="G134" s="160" t="s">
        <v>190</v>
      </c>
      <c r="H134" s="161">
        <v>16.2</v>
      </c>
      <c r="I134" s="162"/>
      <c r="J134" s="162"/>
      <c r="K134" s="163"/>
      <c r="L134" s="164"/>
      <c r="M134" s="165" t="s">
        <v>1</v>
      </c>
      <c r="N134" s="166" t="s">
        <v>32</v>
      </c>
      <c r="O134" s="153">
        <v>0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161</v>
      </c>
      <c r="AT134" s="155" t="s">
        <v>230</v>
      </c>
      <c r="AU134" s="155" t="s">
        <v>79</v>
      </c>
      <c r="AY134" s="14" t="s">
        <v>130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136</v>
      </c>
      <c r="BM134" s="155" t="s">
        <v>161</v>
      </c>
    </row>
    <row r="135" spans="1:65" s="2" customFormat="1" ht="16.5" customHeight="1" x14ac:dyDescent="0.2">
      <c r="A135" s="26"/>
      <c r="B135" s="143"/>
      <c r="C135" s="157" t="s">
        <v>150</v>
      </c>
      <c r="D135" s="157" t="s">
        <v>230</v>
      </c>
      <c r="E135" s="158" t="s">
        <v>376</v>
      </c>
      <c r="F135" s="159" t="s">
        <v>377</v>
      </c>
      <c r="G135" s="160" t="s">
        <v>190</v>
      </c>
      <c r="H135" s="161">
        <v>66.400000000000006</v>
      </c>
      <c r="I135" s="162"/>
      <c r="J135" s="162"/>
      <c r="K135" s="163"/>
      <c r="L135" s="164"/>
      <c r="M135" s="165" t="s">
        <v>1</v>
      </c>
      <c r="N135" s="166" t="s">
        <v>32</v>
      </c>
      <c r="O135" s="153">
        <v>0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161</v>
      </c>
      <c r="AT135" s="155" t="s">
        <v>230</v>
      </c>
      <c r="AU135" s="155" t="s">
        <v>79</v>
      </c>
      <c r="AY135" s="14" t="s">
        <v>130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79</v>
      </c>
      <c r="BK135" s="156">
        <f>ROUND(I135*H135,2)</f>
        <v>0</v>
      </c>
      <c r="BL135" s="14" t="s">
        <v>136</v>
      </c>
      <c r="BM135" s="155" t="s">
        <v>169</v>
      </c>
    </row>
    <row r="136" spans="1:65" s="12" customFormat="1" ht="22.95" customHeight="1" x14ac:dyDescent="0.25">
      <c r="B136" s="131"/>
      <c r="D136" s="132" t="s">
        <v>65</v>
      </c>
      <c r="E136" s="141" t="s">
        <v>165</v>
      </c>
      <c r="F136" s="141" t="s">
        <v>186</v>
      </c>
      <c r="J136" s="142"/>
      <c r="L136" s="131"/>
      <c r="M136" s="135"/>
      <c r="N136" s="136"/>
      <c r="O136" s="136"/>
      <c r="P136" s="137">
        <f>SUM(P137:P147)</f>
        <v>0</v>
      </c>
      <c r="Q136" s="136"/>
      <c r="R136" s="137">
        <f>SUM(R137:R147)</f>
        <v>0</v>
      </c>
      <c r="S136" s="136"/>
      <c r="T136" s="138">
        <f>SUM(T137:T147)</f>
        <v>0</v>
      </c>
      <c r="AR136" s="132" t="s">
        <v>73</v>
      </c>
      <c r="AT136" s="139" t="s">
        <v>65</v>
      </c>
      <c r="AU136" s="139" t="s">
        <v>73</v>
      </c>
      <c r="AY136" s="132" t="s">
        <v>130</v>
      </c>
      <c r="BK136" s="140">
        <f>SUM(BK137:BK147)</f>
        <v>0</v>
      </c>
    </row>
    <row r="137" spans="1:65" s="2" customFormat="1" ht="24" customHeight="1" x14ac:dyDescent="0.2">
      <c r="A137" s="26"/>
      <c r="B137" s="143"/>
      <c r="C137" s="144" t="s">
        <v>138</v>
      </c>
      <c r="D137" s="144" t="s">
        <v>132</v>
      </c>
      <c r="E137" s="145" t="s">
        <v>304</v>
      </c>
      <c r="F137" s="146" t="s">
        <v>305</v>
      </c>
      <c r="G137" s="147" t="s">
        <v>135</v>
      </c>
      <c r="H137" s="148">
        <v>936.096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ref="P137:P147" si="0">O137*H137</f>
        <v>0</v>
      </c>
      <c r="Q137" s="153">
        <v>0</v>
      </c>
      <c r="R137" s="153">
        <f t="shared" ref="R137:R147" si="1">Q137*H137</f>
        <v>0</v>
      </c>
      <c r="S137" s="153">
        <v>0</v>
      </c>
      <c r="T137" s="154">
        <f t="shared" ref="T137:T147" si="2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136</v>
      </c>
      <c r="AT137" s="155" t="s">
        <v>132</v>
      </c>
      <c r="AU137" s="155" t="s">
        <v>79</v>
      </c>
      <c r="AY137" s="14" t="s">
        <v>130</v>
      </c>
      <c r="BE137" s="156">
        <f t="shared" ref="BE137:BE147" si="3">IF(N137="základná",J137,0)</f>
        <v>0</v>
      </c>
      <c r="BF137" s="156">
        <f t="shared" ref="BF137:BF147" si="4">IF(N137="znížená",J137,0)</f>
        <v>0</v>
      </c>
      <c r="BG137" s="156">
        <f t="shared" ref="BG137:BG147" si="5">IF(N137="zákl. prenesená",J137,0)</f>
        <v>0</v>
      </c>
      <c r="BH137" s="156">
        <f t="shared" ref="BH137:BH147" si="6">IF(N137="zníž. prenesená",J137,0)</f>
        <v>0</v>
      </c>
      <c r="BI137" s="156">
        <f t="shared" ref="BI137:BI147" si="7">IF(N137="nulová",J137,0)</f>
        <v>0</v>
      </c>
      <c r="BJ137" s="14" t="s">
        <v>79</v>
      </c>
      <c r="BK137" s="156">
        <f t="shared" ref="BK137:BK147" si="8">ROUND(I137*H137,2)</f>
        <v>0</v>
      </c>
      <c r="BL137" s="14" t="s">
        <v>136</v>
      </c>
      <c r="BM137" s="155" t="s">
        <v>92</v>
      </c>
    </row>
    <row r="138" spans="1:65" s="2" customFormat="1" ht="36" customHeight="1" x14ac:dyDescent="0.2">
      <c r="A138" s="26"/>
      <c r="B138" s="143"/>
      <c r="C138" s="144" t="s">
        <v>157</v>
      </c>
      <c r="D138" s="144" t="s">
        <v>132</v>
      </c>
      <c r="E138" s="145" t="s">
        <v>307</v>
      </c>
      <c r="F138" s="146" t="s">
        <v>308</v>
      </c>
      <c r="G138" s="147" t="s">
        <v>135</v>
      </c>
      <c r="H138" s="148">
        <v>936.096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136</v>
      </c>
      <c r="AT138" s="155" t="s">
        <v>132</v>
      </c>
      <c r="AU138" s="155" t="s">
        <v>79</v>
      </c>
      <c r="AY138" s="14" t="s">
        <v>130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136</v>
      </c>
      <c r="BM138" s="155" t="s">
        <v>96</v>
      </c>
    </row>
    <row r="139" spans="1:65" s="2" customFormat="1" ht="24" customHeight="1" x14ac:dyDescent="0.2">
      <c r="A139" s="26"/>
      <c r="B139" s="143"/>
      <c r="C139" s="144" t="s">
        <v>161</v>
      </c>
      <c r="D139" s="144" t="s">
        <v>132</v>
      </c>
      <c r="E139" s="145" t="s">
        <v>310</v>
      </c>
      <c r="F139" s="146" t="s">
        <v>311</v>
      </c>
      <c r="G139" s="147" t="s">
        <v>135</v>
      </c>
      <c r="H139" s="148">
        <v>936.096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136</v>
      </c>
      <c r="AT139" s="155" t="s">
        <v>132</v>
      </c>
      <c r="AU139" s="155" t="s">
        <v>79</v>
      </c>
      <c r="AY139" s="14" t="s">
        <v>130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136</v>
      </c>
      <c r="BM139" s="155" t="s">
        <v>192</v>
      </c>
    </row>
    <row r="140" spans="1:65" s="2" customFormat="1" ht="24" customHeight="1" x14ac:dyDescent="0.2">
      <c r="A140" s="26"/>
      <c r="B140" s="143"/>
      <c r="C140" s="144" t="s">
        <v>165</v>
      </c>
      <c r="D140" s="144" t="s">
        <v>132</v>
      </c>
      <c r="E140" s="145" t="s">
        <v>378</v>
      </c>
      <c r="F140" s="146" t="s">
        <v>379</v>
      </c>
      <c r="G140" s="147" t="s">
        <v>276</v>
      </c>
      <c r="H140" s="148">
        <v>34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136</v>
      </c>
      <c r="AT140" s="155" t="s">
        <v>132</v>
      </c>
      <c r="AU140" s="155" t="s">
        <v>79</v>
      </c>
      <c r="AY140" s="14" t="s">
        <v>130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136</v>
      </c>
      <c r="BM140" s="155" t="s">
        <v>200</v>
      </c>
    </row>
    <row r="141" spans="1:65" s="2" customFormat="1" ht="16.5" customHeight="1" x14ac:dyDescent="0.2">
      <c r="A141" s="26"/>
      <c r="B141" s="143"/>
      <c r="C141" s="144" t="s">
        <v>169</v>
      </c>
      <c r="D141" s="144" t="s">
        <v>132</v>
      </c>
      <c r="E141" s="145" t="s">
        <v>380</v>
      </c>
      <c r="F141" s="146" t="s">
        <v>381</v>
      </c>
      <c r="G141" s="147" t="s">
        <v>190</v>
      </c>
      <c r="H141" s="148">
        <v>815.24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136</v>
      </c>
      <c r="AT141" s="155" t="s">
        <v>132</v>
      </c>
      <c r="AU141" s="155" t="s">
        <v>79</v>
      </c>
      <c r="AY141" s="14" t="s">
        <v>130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136</v>
      </c>
      <c r="BM141" s="155" t="s">
        <v>7</v>
      </c>
    </row>
    <row r="142" spans="1:65" s="2" customFormat="1" ht="24" customHeight="1" x14ac:dyDescent="0.2">
      <c r="A142" s="26"/>
      <c r="B142" s="143"/>
      <c r="C142" s="144" t="s">
        <v>90</v>
      </c>
      <c r="D142" s="144" t="s">
        <v>132</v>
      </c>
      <c r="E142" s="145" t="s">
        <v>382</v>
      </c>
      <c r="F142" s="146" t="s">
        <v>383</v>
      </c>
      <c r="G142" s="147" t="s">
        <v>190</v>
      </c>
      <c r="H142" s="148">
        <v>18.899999999999999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136</v>
      </c>
      <c r="AT142" s="155" t="s">
        <v>132</v>
      </c>
      <c r="AU142" s="155" t="s">
        <v>79</v>
      </c>
      <c r="AY142" s="14" t="s">
        <v>130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136</v>
      </c>
      <c r="BM142" s="155" t="s">
        <v>137</v>
      </c>
    </row>
    <row r="143" spans="1:65" s="2" customFormat="1" ht="24" customHeight="1" x14ac:dyDescent="0.2">
      <c r="A143" s="26"/>
      <c r="B143" s="143"/>
      <c r="C143" s="144" t="s">
        <v>92</v>
      </c>
      <c r="D143" s="144" t="s">
        <v>132</v>
      </c>
      <c r="E143" s="145" t="s">
        <v>384</v>
      </c>
      <c r="F143" s="146" t="s">
        <v>385</v>
      </c>
      <c r="G143" s="147" t="s">
        <v>276</v>
      </c>
      <c r="H143" s="148">
        <v>3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</v>
      </c>
      <c r="P143" s="153">
        <f t="shared" si="0"/>
        <v>0</v>
      </c>
      <c r="Q143" s="153">
        <v>0</v>
      </c>
      <c r="R143" s="153">
        <f t="shared" si="1"/>
        <v>0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136</v>
      </c>
      <c r="AT143" s="155" t="s">
        <v>132</v>
      </c>
      <c r="AU143" s="155" t="s">
        <v>79</v>
      </c>
      <c r="AY143" s="14" t="s">
        <v>130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136</v>
      </c>
      <c r="BM143" s="155" t="s">
        <v>229</v>
      </c>
    </row>
    <row r="144" spans="1:65" s="2" customFormat="1" ht="16.5" customHeight="1" x14ac:dyDescent="0.2">
      <c r="A144" s="26"/>
      <c r="B144" s="143"/>
      <c r="C144" s="144" t="s">
        <v>94</v>
      </c>
      <c r="D144" s="144" t="s">
        <v>132</v>
      </c>
      <c r="E144" s="145" t="s">
        <v>201</v>
      </c>
      <c r="F144" s="146" t="s">
        <v>202</v>
      </c>
      <c r="G144" s="147" t="s">
        <v>203</v>
      </c>
      <c r="H144" s="148">
        <v>4.7839999999999998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136</v>
      </c>
      <c r="AT144" s="155" t="s">
        <v>132</v>
      </c>
      <c r="AU144" s="155" t="s">
        <v>79</v>
      </c>
      <c r="AY144" s="14" t="s">
        <v>130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79</v>
      </c>
      <c r="BK144" s="156">
        <f t="shared" si="8"/>
        <v>0</v>
      </c>
      <c r="BL144" s="14" t="s">
        <v>136</v>
      </c>
      <c r="BM144" s="155" t="s">
        <v>241</v>
      </c>
    </row>
    <row r="145" spans="1:65" s="2" customFormat="1" ht="24" customHeight="1" x14ac:dyDescent="0.2">
      <c r="A145" s="26"/>
      <c r="B145" s="143"/>
      <c r="C145" s="144" t="s">
        <v>96</v>
      </c>
      <c r="D145" s="144" t="s">
        <v>132</v>
      </c>
      <c r="E145" s="145" t="s">
        <v>206</v>
      </c>
      <c r="F145" s="146" t="s">
        <v>207</v>
      </c>
      <c r="G145" s="147" t="s">
        <v>203</v>
      </c>
      <c r="H145" s="148">
        <v>95.68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0"/>
        <v>0</v>
      </c>
      <c r="Q145" s="153">
        <v>0</v>
      </c>
      <c r="R145" s="153">
        <f t="shared" si="1"/>
        <v>0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136</v>
      </c>
      <c r="AT145" s="155" t="s">
        <v>132</v>
      </c>
      <c r="AU145" s="155" t="s">
        <v>79</v>
      </c>
      <c r="AY145" s="14" t="s">
        <v>130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79</v>
      </c>
      <c r="BK145" s="156">
        <f t="shared" si="8"/>
        <v>0</v>
      </c>
      <c r="BL145" s="14" t="s">
        <v>136</v>
      </c>
      <c r="BM145" s="155" t="s">
        <v>251</v>
      </c>
    </row>
    <row r="146" spans="1:65" s="2" customFormat="1" ht="24" customHeight="1" x14ac:dyDescent="0.2">
      <c r="A146" s="26"/>
      <c r="B146" s="143"/>
      <c r="C146" s="144" t="s">
        <v>187</v>
      </c>
      <c r="D146" s="144" t="s">
        <v>132</v>
      </c>
      <c r="E146" s="145" t="s">
        <v>209</v>
      </c>
      <c r="F146" s="146" t="s">
        <v>210</v>
      </c>
      <c r="G146" s="147" t="s">
        <v>203</v>
      </c>
      <c r="H146" s="148">
        <v>4.7839999999999998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</v>
      </c>
      <c r="P146" s="153">
        <f t="shared" si="0"/>
        <v>0</v>
      </c>
      <c r="Q146" s="153">
        <v>0</v>
      </c>
      <c r="R146" s="153">
        <f t="shared" si="1"/>
        <v>0</v>
      </c>
      <c r="S146" s="153">
        <v>0</v>
      </c>
      <c r="T146" s="154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136</v>
      </c>
      <c r="AT146" s="155" t="s">
        <v>132</v>
      </c>
      <c r="AU146" s="155" t="s">
        <v>79</v>
      </c>
      <c r="AY146" s="14" t="s">
        <v>130</v>
      </c>
      <c r="BE146" s="156">
        <f t="shared" si="3"/>
        <v>0</v>
      </c>
      <c r="BF146" s="156">
        <f t="shared" si="4"/>
        <v>0</v>
      </c>
      <c r="BG146" s="156">
        <f t="shared" si="5"/>
        <v>0</v>
      </c>
      <c r="BH146" s="156">
        <f t="shared" si="6"/>
        <v>0</v>
      </c>
      <c r="BI146" s="156">
        <f t="shared" si="7"/>
        <v>0</v>
      </c>
      <c r="BJ146" s="14" t="s">
        <v>79</v>
      </c>
      <c r="BK146" s="156">
        <f t="shared" si="8"/>
        <v>0</v>
      </c>
      <c r="BL146" s="14" t="s">
        <v>136</v>
      </c>
      <c r="BM146" s="155" t="s">
        <v>260</v>
      </c>
    </row>
    <row r="147" spans="1:65" s="2" customFormat="1" ht="24" customHeight="1" x14ac:dyDescent="0.2">
      <c r="A147" s="26"/>
      <c r="B147" s="143"/>
      <c r="C147" s="144" t="s">
        <v>192</v>
      </c>
      <c r="D147" s="144" t="s">
        <v>132</v>
      </c>
      <c r="E147" s="145" t="s">
        <v>213</v>
      </c>
      <c r="F147" s="146" t="s">
        <v>214</v>
      </c>
      <c r="G147" s="147" t="s">
        <v>203</v>
      </c>
      <c r="H147" s="148">
        <v>4.7839999999999998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 t="shared" si="0"/>
        <v>0</v>
      </c>
      <c r="Q147" s="153">
        <v>0</v>
      </c>
      <c r="R147" s="153">
        <f t="shared" si="1"/>
        <v>0</v>
      </c>
      <c r="S147" s="153">
        <v>0</v>
      </c>
      <c r="T147" s="15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136</v>
      </c>
      <c r="AT147" s="155" t="s">
        <v>132</v>
      </c>
      <c r="AU147" s="155" t="s">
        <v>79</v>
      </c>
      <c r="AY147" s="14" t="s">
        <v>130</v>
      </c>
      <c r="BE147" s="156">
        <f t="shared" si="3"/>
        <v>0</v>
      </c>
      <c r="BF147" s="156">
        <f t="shared" si="4"/>
        <v>0</v>
      </c>
      <c r="BG147" s="156">
        <f t="shared" si="5"/>
        <v>0</v>
      </c>
      <c r="BH147" s="156">
        <f t="shared" si="6"/>
        <v>0</v>
      </c>
      <c r="BI147" s="156">
        <f t="shared" si="7"/>
        <v>0</v>
      </c>
      <c r="BJ147" s="14" t="s">
        <v>79</v>
      </c>
      <c r="BK147" s="156">
        <f t="shared" si="8"/>
        <v>0</v>
      </c>
      <c r="BL147" s="14" t="s">
        <v>136</v>
      </c>
      <c r="BM147" s="155" t="s">
        <v>142</v>
      </c>
    </row>
    <row r="148" spans="1:65" s="12" customFormat="1" ht="22.95" customHeight="1" x14ac:dyDescent="0.25">
      <c r="B148" s="131"/>
      <c r="D148" s="132" t="s">
        <v>65</v>
      </c>
      <c r="E148" s="141" t="s">
        <v>216</v>
      </c>
      <c r="F148" s="141" t="s">
        <v>217</v>
      </c>
      <c r="J148" s="142"/>
      <c r="L148" s="131"/>
      <c r="M148" s="135"/>
      <c r="N148" s="136"/>
      <c r="O148" s="136"/>
      <c r="P148" s="137">
        <f>P149</f>
        <v>0</v>
      </c>
      <c r="Q148" s="136"/>
      <c r="R148" s="137">
        <f>R149</f>
        <v>0</v>
      </c>
      <c r="S148" s="136"/>
      <c r="T148" s="138">
        <f>T149</f>
        <v>0</v>
      </c>
      <c r="AR148" s="132" t="s">
        <v>73</v>
      </c>
      <c r="AT148" s="139" t="s">
        <v>65</v>
      </c>
      <c r="AU148" s="139" t="s">
        <v>73</v>
      </c>
      <c r="AY148" s="132" t="s">
        <v>130</v>
      </c>
      <c r="BK148" s="140">
        <f>BK149</f>
        <v>0</v>
      </c>
    </row>
    <row r="149" spans="1:65" s="2" customFormat="1" ht="16.5" customHeight="1" x14ac:dyDescent="0.2">
      <c r="A149" s="26"/>
      <c r="B149" s="143"/>
      <c r="C149" s="144" t="s">
        <v>196</v>
      </c>
      <c r="D149" s="144" t="s">
        <v>132</v>
      </c>
      <c r="E149" s="145" t="s">
        <v>218</v>
      </c>
      <c r="F149" s="146" t="s">
        <v>386</v>
      </c>
      <c r="G149" s="147" t="s">
        <v>203</v>
      </c>
      <c r="H149" s="148">
        <v>57.545999999999999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136</v>
      </c>
      <c r="AT149" s="155" t="s">
        <v>132</v>
      </c>
      <c r="AU149" s="155" t="s">
        <v>79</v>
      </c>
      <c r="AY149" s="14" t="s">
        <v>130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79</v>
      </c>
      <c r="BK149" s="156">
        <f>ROUND(I149*H149,2)</f>
        <v>0</v>
      </c>
      <c r="BL149" s="14" t="s">
        <v>136</v>
      </c>
      <c r="BM149" s="155" t="s">
        <v>146</v>
      </c>
    </row>
    <row r="150" spans="1:65" s="12" customFormat="1" ht="25.95" customHeight="1" x14ac:dyDescent="0.25">
      <c r="B150" s="131"/>
      <c r="D150" s="132" t="s">
        <v>65</v>
      </c>
      <c r="E150" s="133" t="s">
        <v>221</v>
      </c>
      <c r="F150" s="133" t="s">
        <v>222</v>
      </c>
      <c r="J150" s="134"/>
      <c r="L150" s="131"/>
      <c r="M150" s="135"/>
      <c r="N150" s="136"/>
      <c r="O150" s="136"/>
      <c r="P150" s="137">
        <f>P151+P155+P161</f>
        <v>0</v>
      </c>
      <c r="Q150" s="136"/>
      <c r="R150" s="137">
        <f>R151+R155+R161</f>
        <v>0</v>
      </c>
      <c r="S150" s="136"/>
      <c r="T150" s="138">
        <f>T151+T155+T161</f>
        <v>0</v>
      </c>
      <c r="AR150" s="132" t="s">
        <v>79</v>
      </c>
      <c r="AT150" s="139" t="s">
        <v>65</v>
      </c>
      <c r="AU150" s="139" t="s">
        <v>66</v>
      </c>
      <c r="AY150" s="132" t="s">
        <v>130</v>
      </c>
      <c r="BK150" s="140">
        <f>BK151+BK155+BK161</f>
        <v>0</v>
      </c>
    </row>
    <row r="151" spans="1:65" s="12" customFormat="1" ht="22.95" customHeight="1" x14ac:dyDescent="0.25">
      <c r="B151" s="131"/>
      <c r="D151" s="132" t="s">
        <v>65</v>
      </c>
      <c r="E151" s="141" t="s">
        <v>239</v>
      </c>
      <c r="F151" s="141" t="s">
        <v>240</v>
      </c>
      <c r="J151" s="142"/>
      <c r="L151" s="131"/>
      <c r="M151" s="135"/>
      <c r="N151" s="136"/>
      <c r="O151" s="136"/>
      <c r="P151" s="137">
        <f>SUM(P152:P154)</f>
        <v>0</v>
      </c>
      <c r="Q151" s="136"/>
      <c r="R151" s="137">
        <f>SUM(R152:R154)</f>
        <v>0</v>
      </c>
      <c r="S151" s="136"/>
      <c r="T151" s="138">
        <f>SUM(T152:T154)</f>
        <v>0</v>
      </c>
      <c r="AR151" s="132" t="s">
        <v>79</v>
      </c>
      <c r="AT151" s="139" t="s">
        <v>65</v>
      </c>
      <c r="AU151" s="139" t="s">
        <v>73</v>
      </c>
      <c r="AY151" s="132" t="s">
        <v>130</v>
      </c>
      <c r="BK151" s="140">
        <f>SUM(BK152:BK154)</f>
        <v>0</v>
      </c>
    </row>
    <row r="152" spans="1:65" s="2" customFormat="1" ht="24" customHeight="1" x14ac:dyDescent="0.2">
      <c r="A152" s="26"/>
      <c r="B152" s="143"/>
      <c r="C152" s="144" t="s">
        <v>200</v>
      </c>
      <c r="D152" s="144" t="s">
        <v>132</v>
      </c>
      <c r="E152" s="145" t="s">
        <v>387</v>
      </c>
      <c r="F152" s="146" t="s">
        <v>388</v>
      </c>
      <c r="G152" s="147" t="s">
        <v>190</v>
      </c>
      <c r="H152" s="148">
        <v>85.3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192</v>
      </c>
      <c r="AT152" s="155" t="s">
        <v>132</v>
      </c>
      <c r="AU152" s="155" t="s">
        <v>79</v>
      </c>
      <c r="AY152" s="14" t="s">
        <v>130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79</v>
      </c>
      <c r="BK152" s="156">
        <f>ROUND(I152*H152,2)</f>
        <v>0</v>
      </c>
      <c r="BL152" s="14" t="s">
        <v>192</v>
      </c>
      <c r="BM152" s="155" t="s">
        <v>149</v>
      </c>
    </row>
    <row r="153" spans="1:65" s="2" customFormat="1" ht="24" customHeight="1" x14ac:dyDescent="0.2">
      <c r="A153" s="26"/>
      <c r="B153" s="143"/>
      <c r="C153" s="144" t="s">
        <v>205</v>
      </c>
      <c r="D153" s="144" t="s">
        <v>132</v>
      </c>
      <c r="E153" s="145" t="s">
        <v>389</v>
      </c>
      <c r="F153" s="146" t="s">
        <v>390</v>
      </c>
      <c r="G153" s="147" t="s">
        <v>190</v>
      </c>
      <c r="H153" s="148">
        <v>85.3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192</v>
      </c>
      <c r="AT153" s="155" t="s">
        <v>132</v>
      </c>
      <c r="AU153" s="155" t="s">
        <v>79</v>
      </c>
      <c r="AY153" s="14" t="s">
        <v>130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79</v>
      </c>
      <c r="BK153" s="156">
        <f>ROUND(I153*H153,2)</f>
        <v>0</v>
      </c>
      <c r="BL153" s="14" t="s">
        <v>192</v>
      </c>
      <c r="BM153" s="155" t="s">
        <v>153</v>
      </c>
    </row>
    <row r="154" spans="1:65" s="2" customFormat="1" ht="24" customHeight="1" x14ac:dyDescent="0.2">
      <c r="A154" s="26"/>
      <c r="B154" s="143"/>
      <c r="C154" s="144" t="s">
        <v>7</v>
      </c>
      <c r="D154" s="144" t="s">
        <v>132</v>
      </c>
      <c r="E154" s="145" t="s">
        <v>246</v>
      </c>
      <c r="F154" s="146" t="s">
        <v>247</v>
      </c>
      <c r="G154" s="147" t="s">
        <v>237</v>
      </c>
      <c r="H154" s="148">
        <v>15.16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192</v>
      </c>
      <c r="AT154" s="155" t="s">
        <v>132</v>
      </c>
      <c r="AU154" s="155" t="s">
        <v>79</v>
      </c>
      <c r="AY154" s="14" t="s">
        <v>130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79</v>
      </c>
      <c r="BK154" s="156">
        <f>ROUND(I154*H154,2)</f>
        <v>0</v>
      </c>
      <c r="BL154" s="14" t="s">
        <v>192</v>
      </c>
      <c r="BM154" s="155" t="s">
        <v>156</v>
      </c>
    </row>
    <row r="155" spans="1:65" s="12" customFormat="1" ht="22.95" customHeight="1" x14ac:dyDescent="0.25">
      <c r="B155" s="131"/>
      <c r="D155" s="132" t="s">
        <v>65</v>
      </c>
      <c r="E155" s="141" t="s">
        <v>391</v>
      </c>
      <c r="F155" s="141" t="s">
        <v>392</v>
      </c>
      <c r="J155" s="142"/>
      <c r="L155" s="131"/>
      <c r="M155" s="135"/>
      <c r="N155" s="136"/>
      <c r="O155" s="136"/>
      <c r="P155" s="137">
        <f>SUM(P156:P160)</f>
        <v>0</v>
      </c>
      <c r="Q155" s="136"/>
      <c r="R155" s="137">
        <f>SUM(R156:R160)</f>
        <v>0</v>
      </c>
      <c r="S155" s="136"/>
      <c r="T155" s="138">
        <f>SUM(T156:T160)</f>
        <v>0</v>
      </c>
      <c r="AR155" s="132" t="s">
        <v>79</v>
      </c>
      <c r="AT155" s="139" t="s">
        <v>65</v>
      </c>
      <c r="AU155" s="139" t="s">
        <v>73</v>
      </c>
      <c r="AY155" s="132" t="s">
        <v>130</v>
      </c>
      <c r="BK155" s="140">
        <f>SUM(BK156:BK160)</f>
        <v>0</v>
      </c>
    </row>
    <row r="156" spans="1:65" s="2" customFormat="1" ht="16.5" customHeight="1" x14ac:dyDescent="0.2">
      <c r="A156" s="26"/>
      <c r="B156" s="143"/>
      <c r="C156" s="144" t="s">
        <v>212</v>
      </c>
      <c r="D156" s="144" t="s">
        <v>132</v>
      </c>
      <c r="E156" s="145" t="s">
        <v>393</v>
      </c>
      <c r="F156" s="146" t="s">
        <v>394</v>
      </c>
      <c r="G156" s="147" t="s">
        <v>190</v>
      </c>
      <c r="H156" s="148">
        <v>70.2</v>
      </c>
      <c r="I156" s="149"/>
      <c r="J156" s="149"/>
      <c r="K156" s="150"/>
      <c r="L156" s="27"/>
      <c r="M156" s="151" t="s">
        <v>1</v>
      </c>
      <c r="N156" s="152" t="s">
        <v>32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192</v>
      </c>
      <c r="AT156" s="155" t="s">
        <v>132</v>
      </c>
      <c r="AU156" s="155" t="s">
        <v>79</v>
      </c>
      <c r="AY156" s="14" t="s">
        <v>130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79</v>
      </c>
      <c r="BK156" s="156">
        <f>ROUND(I156*H156,2)</f>
        <v>0</v>
      </c>
      <c r="BL156" s="14" t="s">
        <v>192</v>
      </c>
      <c r="BM156" s="155" t="s">
        <v>160</v>
      </c>
    </row>
    <row r="157" spans="1:65" s="2" customFormat="1" ht="24" customHeight="1" x14ac:dyDescent="0.2">
      <c r="A157" s="26"/>
      <c r="B157" s="143"/>
      <c r="C157" s="157" t="s">
        <v>137</v>
      </c>
      <c r="D157" s="157" t="s">
        <v>230</v>
      </c>
      <c r="E157" s="158" t="s">
        <v>395</v>
      </c>
      <c r="F157" s="159" t="s">
        <v>396</v>
      </c>
      <c r="G157" s="160" t="s">
        <v>276</v>
      </c>
      <c r="H157" s="161">
        <v>8</v>
      </c>
      <c r="I157" s="162"/>
      <c r="J157" s="162"/>
      <c r="K157" s="163"/>
      <c r="L157" s="164"/>
      <c r="M157" s="165" t="s">
        <v>1</v>
      </c>
      <c r="N157" s="166" t="s">
        <v>32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142</v>
      </c>
      <c r="AT157" s="155" t="s">
        <v>230</v>
      </c>
      <c r="AU157" s="155" t="s">
        <v>79</v>
      </c>
      <c r="AY157" s="14" t="s">
        <v>130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79</v>
      </c>
      <c r="BK157" s="156">
        <f>ROUND(I157*H157,2)</f>
        <v>0</v>
      </c>
      <c r="BL157" s="14" t="s">
        <v>192</v>
      </c>
      <c r="BM157" s="155" t="s">
        <v>164</v>
      </c>
    </row>
    <row r="158" spans="1:65" s="2" customFormat="1" ht="24" customHeight="1" x14ac:dyDescent="0.2">
      <c r="A158" s="26"/>
      <c r="B158" s="143"/>
      <c r="C158" s="157" t="s">
        <v>225</v>
      </c>
      <c r="D158" s="157" t="s">
        <v>230</v>
      </c>
      <c r="E158" s="158" t="s">
        <v>397</v>
      </c>
      <c r="F158" s="159" t="s">
        <v>398</v>
      </c>
      <c r="G158" s="160" t="s">
        <v>276</v>
      </c>
      <c r="H158" s="161">
        <v>1</v>
      </c>
      <c r="I158" s="162"/>
      <c r="J158" s="162"/>
      <c r="K158" s="163"/>
      <c r="L158" s="164"/>
      <c r="M158" s="165" t="s">
        <v>1</v>
      </c>
      <c r="N158" s="166" t="s">
        <v>32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142</v>
      </c>
      <c r="AT158" s="155" t="s">
        <v>230</v>
      </c>
      <c r="AU158" s="155" t="s">
        <v>79</v>
      </c>
      <c r="AY158" s="14" t="s">
        <v>130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79</v>
      </c>
      <c r="BK158" s="156">
        <f>ROUND(I158*H158,2)</f>
        <v>0</v>
      </c>
      <c r="BL158" s="14" t="s">
        <v>192</v>
      </c>
      <c r="BM158" s="155" t="s">
        <v>168</v>
      </c>
    </row>
    <row r="159" spans="1:65" s="2" customFormat="1" ht="24" customHeight="1" x14ac:dyDescent="0.2">
      <c r="A159" s="26"/>
      <c r="B159" s="143"/>
      <c r="C159" s="157" t="s">
        <v>229</v>
      </c>
      <c r="D159" s="157" t="s">
        <v>230</v>
      </c>
      <c r="E159" s="158" t="s">
        <v>399</v>
      </c>
      <c r="F159" s="159" t="s">
        <v>400</v>
      </c>
      <c r="G159" s="160" t="s">
        <v>276</v>
      </c>
      <c r="H159" s="161">
        <v>9</v>
      </c>
      <c r="I159" s="162"/>
      <c r="J159" s="162"/>
      <c r="K159" s="163"/>
      <c r="L159" s="164"/>
      <c r="M159" s="165" t="s">
        <v>1</v>
      </c>
      <c r="N159" s="166" t="s">
        <v>32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142</v>
      </c>
      <c r="AT159" s="155" t="s">
        <v>230</v>
      </c>
      <c r="AU159" s="155" t="s">
        <v>79</v>
      </c>
      <c r="AY159" s="14" t="s">
        <v>130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79</v>
      </c>
      <c r="BK159" s="156">
        <f>ROUND(I159*H159,2)</f>
        <v>0</v>
      </c>
      <c r="BL159" s="14" t="s">
        <v>192</v>
      </c>
      <c r="BM159" s="155" t="s">
        <v>358</v>
      </c>
    </row>
    <row r="160" spans="1:65" s="2" customFormat="1" ht="24" customHeight="1" x14ac:dyDescent="0.2">
      <c r="A160" s="26"/>
      <c r="B160" s="143"/>
      <c r="C160" s="144" t="s">
        <v>234</v>
      </c>
      <c r="D160" s="144" t="s">
        <v>132</v>
      </c>
      <c r="E160" s="145" t="s">
        <v>401</v>
      </c>
      <c r="F160" s="146" t="s">
        <v>402</v>
      </c>
      <c r="G160" s="147" t="s">
        <v>237</v>
      </c>
      <c r="H160" s="148">
        <v>34.1</v>
      </c>
      <c r="I160" s="149"/>
      <c r="J160" s="149"/>
      <c r="K160" s="150"/>
      <c r="L160" s="27"/>
      <c r="M160" s="151" t="s">
        <v>1</v>
      </c>
      <c r="N160" s="152" t="s">
        <v>32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192</v>
      </c>
      <c r="AT160" s="155" t="s">
        <v>132</v>
      </c>
      <c r="AU160" s="155" t="s">
        <v>79</v>
      </c>
      <c r="AY160" s="14" t="s">
        <v>130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79</v>
      </c>
      <c r="BK160" s="156">
        <f>ROUND(I160*H160,2)</f>
        <v>0</v>
      </c>
      <c r="BL160" s="14" t="s">
        <v>192</v>
      </c>
      <c r="BM160" s="155" t="s">
        <v>365</v>
      </c>
    </row>
    <row r="161" spans="1:65" s="12" customFormat="1" ht="22.95" customHeight="1" x14ac:dyDescent="0.25">
      <c r="B161" s="131"/>
      <c r="D161" s="132" t="s">
        <v>65</v>
      </c>
      <c r="E161" s="141" t="s">
        <v>249</v>
      </c>
      <c r="F161" s="141" t="s">
        <v>250</v>
      </c>
      <c r="J161" s="142"/>
      <c r="L161" s="131"/>
      <c r="M161" s="135"/>
      <c r="N161" s="136"/>
      <c r="O161" s="136"/>
      <c r="P161" s="137">
        <f>SUM(P162:P169)</f>
        <v>0</v>
      </c>
      <c r="Q161" s="136"/>
      <c r="R161" s="137">
        <f>SUM(R162:R169)</f>
        <v>0</v>
      </c>
      <c r="S161" s="136"/>
      <c r="T161" s="138">
        <f>SUM(T162:T169)</f>
        <v>0</v>
      </c>
      <c r="AR161" s="132" t="s">
        <v>79</v>
      </c>
      <c r="AT161" s="139" t="s">
        <v>65</v>
      </c>
      <c r="AU161" s="139" t="s">
        <v>73</v>
      </c>
      <c r="AY161" s="132" t="s">
        <v>130</v>
      </c>
      <c r="BK161" s="140">
        <f>SUM(BK162:BK169)</f>
        <v>0</v>
      </c>
    </row>
    <row r="162" spans="1:65" s="2" customFormat="1" ht="16.5" customHeight="1" x14ac:dyDescent="0.2">
      <c r="A162" s="26"/>
      <c r="B162" s="143"/>
      <c r="C162" s="144" t="s">
        <v>241</v>
      </c>
      <c r="D162" s="144" t="s">
        <v>132</v>
      </c>
      <c r="E162" s="145" t="s">
        <v>403</v>
      </c>
      <c r="F162" s="146" t="s">
        <v>404</v>
      </c>
      <c r="G162" s="147" t="s">
        <v>190</v>
      </c>
      <c r="H162" s="148">
        <v>763.94</v>
      </c>
      <c r="I162" s="149"/>
      <c r="J162" s="149"/>
      <c r="K162" s="150"/>
      <c r="L162" s="27"/>
      <c r="M162" s="151" t="s">
        <v>1</v>
      </c>
      <c r="N162" s="152" t="s">
        <v>32</v>
      </c>
      <c r="O162" s="153">
        <v>0</v>
      </c>
      <c r="P162" s="153">
        <f t="shared" ref="P162:P169" si="9">O162*H162</f>
        <v>0</v>
      </c>
      <c r="Q162" s="153">
        <v>0</v>
      </c>
      <c r="R162" s="153">
        <f t="shared" ref="R162:R169" si="10">Q162*H162</f>
        <v>0</v>
      </c>
      <c r="S162" s="153">
        <v>0</v>
      </c>
      <c r="T162" s="154">
        <f t="shared" ref="T162:T169" si="11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192</v>
      </c>
      <c r="AT162" s="155" t="s">
        <v>132</v>
      </c>
      <c r="AU162" s="155" t="s">
        <v>79</v>
      </c>
      <c r="AY162" s="14" t="s">
        <v>130</v>
      </c>
      <c r="BE162" s="156">
        <f t="shared" ref="BE162:BE169" si="12">IF(N162="základná",J162,0)</f>
        <v>0</v>
      </c>
      <c r="BF162" s="156">
        <f t="shared" ref="BF162:BF169" si="13">IF(N162="znížená",J162,0)</f>
        <v>0</v>
      </c>
      <c r="BG162" s="156">
        <f t="shared" ref="BG162:BG169" si="14">IF(N162="zákl. prenesená",J162,0)</f>
        <v>0</v>
      </c>
      <c r="BH162" s="156">
        <f t="shared" ref="BH162:BH169" si="15">IF(N162="zníž. prenesená",J162,0)</f>
        <v>0</v>
      </c>
      <c r="BI162" s="156">
        <f t="shared" ref="BI162:BI169" si="16">IF(N162="nulová",J162,0)</f>
        <v>0</v>
      </c>
      <c r="BJ162" s="14" t="s">
        <v>79</v>
      </c>
      <c r="BK162" s="156">
        <f t="shared" ref="BK162:BK169" si="17">ROUND(I162*H162,2)</f>
        <v>0</v>
      </c>
      <c r="BL162" s="14" t="s">
        <v>192</v>
      </c>
      <c r="BM162" s="155" t="s">
        <v>405</v>
      </c>
    </row>
    <row r="163" spans="1:65" s="2" customFormat="1" ht="24" customHeight="1" x14ac:dyDescent="0.2">
      <c r="A163" s="26"/>
      <c r="B163" s="143"/>
      <c r="C163" s="157" t="s">
        <v>245</v>
      </c>
      <c r="D163" s="157" t="s">
        <v>230</v>
      </c>
      <c r="E163" s="158" t="s">
        <v>406</v>
      </c>
      <c r="F163" s="159" t="s">
        <v>407</v>
      </c>
      <c r="G163" s="160" t="s">
        <v>276</v>
      </c>
      <c r="H163" s="161">
        <v>3</v>
      </c>
      <c r="I163" s="162"/>
      <c r="J163" s="162"/>
      <c r="K163" s="163"/>
      <c r="L163" s="164"/>
      <c r="M163" s="165" t="s">
        <v>1</v>
      </c>
      <c r="N163" s="166" t="s">
        <v>32</v>
      </c>
      <c r="O163" s="153">
        <v>0</v>
      </c>
      <c r="P163" s="153">
        <f t="shared" si="9"/>
        <v>0</v>
      </c>
      <c r="Q163" s="153">
        <v>0</v>
      </c>
      <c r="R163" s="153">
        <f t="shared" si="10"/>
        <v>0</v>
      </c>
      <c r="S163" s="153">
        <v>0</v>
      </c>
      <c r="T163" s="154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142</v>
      </c>
      <c r="AT163" s="155" t="s">
        <v>230</v>
      </c>
      <c r="AU163" s="155" t="s">
        <v>79</v>
      </c>
      <c r="AY163" s="14" t="s">
        <v>130</v>
      </c>
      <c r="BE163" s="156">
        <f t="shared" si="12"/>
        <v>0</v>
      </c>
      <c r="BF163" s="156">
        <f t="shared" si="13"/>
        <v>0</v>
      </c>
      <c r="BG163" s="156">
        <f t="shared" si="14"/>
        <v>0</v>
      </c>
      <c r="BH163" s="156">
        <f t="shared" si="15"/>
        <v>0</v>
      </c>
      <c r="BI163" s="156">
        <f t="shared" si="16"/>
        <v>0</v>
      </c>
      <c r="BJ163" s="14" t="s">
        <v>79</v>
      </c>
      <c r="BK163" s="156">
        <f t="shared" si="17"/>
        <v>0</v>
      </c>
      <c r="BL163" s="14" t="s">
        <v>192</v>
      </c>
      <c r="BM163" s="155" t="s">
        <v>191</v>
      </c>
    </row>
    <row r="164" spans="1:65" s="2" customFormat="1" ht="16.5" customHeight="1" x14ac:dyDescent="0.2">
      <c r="A164" s="26"/>
      <c r="B164" s="143"/>
      <c r="C164" s="157" t="s">
        <v>251</v>
      </c>
      <c r="D164" s="157" t="s">
        <v>230</v>
      </c>
      <c r="E164" s="158" t="s">
        <v>408</v>
      </c>
      <c r="F164" s="159" t="s">
        <v>409</v>
      </c>
      <c r="G164" s="160" t="s">
        <v>276</v>
      </c>
      <c r="H164" s="161">
        <v>8</v>
      </c>
      <c r="I164" s="162"/>
      <c r="J164" s="162"/>
      <c r="K164" s="163"/>
      <c r="L164" s="164"/>
      <c r="M164" s="165" t="s">
        <v>1</v>
      </c>
      <c r="N164" s="166" t="s">
        <v>32</v>
      </c>
      <c r="O164" s="153">
        <v>0</v>
      </c>
      <c r="P164" s="153">
        <f t="shared" si="9"/>
        <v>0</v>
      </c>
      <c r="Q164" s="153">
        <v>0</v>
      </c>
      <c r="R164" s="153">
        <f t="shared" si="10"/>
        <v>0</v>
      </c>
      <c r="S164" s="153">
        <v>0</v>
      </c>
      <c r="T164" s="154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142</v>
      </c>
      <c r="AT164" s="155" t="s">
        <v>230</v>
      </c>
      <c r="AU164" s="155" t="s">
        <v>79</v>
      </c>
      <c r="AY164" s="14" t="s">
        <v>130</v>
      </c>
      <c r="BE164" s="156">
        <f t="shared" si="12"/>
        <v>0</v>
      </c>
      <c r="BF164" s="156">
        <f t="shared" si="13"/>
        <v>0</v>
      </c>
      <c r="BG164" s="156">
        <f t="shared" si="14"/>
        <v>0</v>
      </c>
      <c r="BH164" s="156">
        <f t="shared" si="15"/>
        <v>0</v>
      </c>
      <c r="BI164" s="156">
        <f t="shared" si="16"/>
        <v>0</v>
      </c>
      <c r="BJ164" s="14" t="s">
        <v>79</v>
      </c>
      <c r="BK164" s="156">
        <f t="shared" si="17"/>
        <v>0</v>
      </c>
      <c r="BL164" s="14" t="s">
        <v>192</v>
      </c>
      <c r="BM164" s="155" t="s">
        <v>195</v>
      </c>
    </row>
    <row r="165" spans="1:65" s="2" customFormat="1" ht="24" customHeight="1" x14ac:dyDescent="0.2">
      <c r="A165" s="26"/>
      <c r="B165" s="143"/>
      <c r="C165" s="157" t="s">
        <v>255</v>
      </c>
      <c r="D165" s="157" t="s">
        <v>230</v>
      </c>
      <c r="E165" s="158" t="s">
        <v>410</v>
      </c>
      <c r="F165" s="159" t="s">
        <v>411</v>
      </c>
      <c r="G165" s="160" t="s">
        <v>276</v>
      </c>
      <c r="H165" s="161">
        <v>42</v>
      </c>
      <c r="I165" s="162"/>
      <c r="J165" s="162"/>
      <c r="K165" s="163"/>
      <c r="L165" s="164"/>
      <c r="M165" s="165" t="s">
        <v>1</v>
      </c>
      <c r="N165" s="166" t="s">
        <v>32</v>
      </c>
      <c r="O165" s="153">
        <v>0</v>
      </c>
      <c r="P165" s="153">
        <f t="shared" si="9"/>
        <v>0</v>
      </c>
      <c r="Q165" s="153">
        <v>0</v>
      </c>
      <c r="R165" s="153">
        <f t="shared" si="10"/>
        <v>0</v>
      </c>
      <c r="S165" s="153">
        <v>0</v>
      </c>
      <c r="T165" s="154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142</v>
      </c>
      <c r="AT165" s="155" t="s">
        <v>230</v>
      </c>
      <c r="AU165" s="155" t="s">
        <v>79</v>
      </c>
      <c r="AY165" s="14" t="s">
        <v>130</v>
      </c>
      <c r="BE165" s="156">
        <f t="shared" si="12"/>
        <v>0</v>
      </c>
      <c r="BF165" s="156">
        <f t="shared" si="13"/>
        <v>0</v>
      </c>
      <c r="BG165" s="156">
        <f t="shared" si="14"/>
        <v>0</v>
      </c>
      <c r="BH165" s="156">
        <f t="shared" si="15"/>
        <v>0</v>
      </c>
      <c r="BI165" s="156">
        <f t="shared" si="16"/>
        <v>0</v>
      </c>
      <c r="BJ165" s="14" t="s">
        <v>79</v>
      </c>
      <c r="BK165" s="156">
        <f t="shared" si="17"/>
        <v>0</v>
      </c>
      <c r="BL165" s="14" t="s">
        <v>192</v>
      </c>
      <c r="BM165" s="155" t="s">
        <v>199</v>
      </c>
    </row>
    <row r="166" spans="1:65" s="2" customFormat="1" ht="24" customHeight="1" x14ac:dyDescent="0.2">
      <c r="A166" s="26"/>
      <c r="B166" s="143"/>
      <c r="C166" s="157" t="s">
        <v>260</v>
      </c>
      <c r="D166" s="157" t="s">
        <v>230</v>
      </c>
      <c r="E166" s="158" t="s">
        <v>412</v>
      </c>
      <c r="F166" s="159" t="s">
        <v>413</v>
      </c>
      <c r="G166" s="160" t="s">
        <v>276</v>
      </c>
      <c r="H166" s="161">
        <v>6</v>
      </c>
      <c r="I166" s="162"/>
      <c r="J166" s="162"/>
      <c r="K166" s="163"/>
      <c r="L166" s="164"/>
      <c r="M166" s="165" t="s">
        <v>1</v>
      </c>
      <c r="N166" s="166" t="s">
        <v>32</v>
      </c>
      <c r="O166" s="153">
        <v>0</v>
      </c>
      <c r="P166" s="153">
        <f t="shared" si="9"/>
        <v>0</v>
      </c>
      <c r="Q166" s="153">
        <v>0</v>
      </c>
      <c r="R166" s="153">
        <f t="shared" si="10"/>
        <v>0</v>
      </c>
      <c r="S166" s="153">
        <v>0</v>
      </c>
      <c r="T166" s="154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142</v>
      </c>
      <c r="AT166" s="155" t="s">
        <v>230</v>
      </c>
      <c r="AU166" s="155" t="s">
        <v>79</v>
      </c>
      <c r="AY166" s="14" t="s">
        <v>130</v>
      </c>
      <c r="BE166" s="156">
        <f t="shared" si="12"/>
        <v>0</v>
      </c>
      <c r="BF166" s="156">
        <f t="shared" si="13"/>
        <v>0</v>
      </c>
      <c r="BG166" s="156">
        <f t="shared" si="14"/>
        <v>0</v>
      </c>
      <c r="BH166" s="156">
        <f t="shared" si="15"/>
        <v>0</v>
      </c>
      <c r="BI166" s="156">
        <f t="shared" si="16"/>
        <v>0</v>
      </c>
      <c r="BJ166" s="14" t="s">
        <v>79</v>
      </c>
      <c r="BK166" s="156">
        <f t="shared" si="17"/>
        <v>0</v>
      </c>
      <c r="BL166" s="14" t="s">
        <v>192</v>
      </c>
      <c r="BM166" s="155" t="s">
        <v>204</v>
      </c>
    </row>
    <row r="167" spans="1:65" s="2" customFormat="1" ht="16.5" customHeight="1" x14ac:dyDescent="0.2">
      <c r="A167" s="26"/>
      <c r="B167" s="143"/>
      <c r="C167" s="144" t="s">
        <v>264</v>
      </c>
      <c r="D167" s="144" t="s">
        <v>132</v>
      </c>
      <c r="E167" s="145" t="s">
        <v>414</v>
      </c>
      <c r="F167" s="146" t="s">
        <v>415</v>
      </c>
      <c r="G167" s="147" t="s">
        <v>276</v>
      </c>
      <c r="H167" s="148">
        <v>122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0</v>
      </c>
      <c r="P167" s="153">
        <f t="shared" si="9"/>
        <v>0</v>
      </c>
      <c r="Q167" s="153">
        <v>0</v>
      </c>
      <c r="R167" s="153">
        <f t="shared" si="10"/>
        <v>0</v>
      </c>
      <c r="S167" s="153">
        <v>0</v>
      </c>
      <c r="T167" s="154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192</v>
      </c>
      <c r="AT167" s="155" t="s">
        <v>132</v>
      </c>
      <c r="AU167" s="155" t="s">
        <v>79</v>
      </c>
      <c r="AY167" s="14" t="s">
        <v>130</v>
      </c>
      <c r="BE167" s="156">
        <f t="shared" si="12"/>
        <v>0</v>
      </c>
      <c r="BF167" s="156">
        <f t="shared" si="13"/>
        <v>0</v>
      </c>
      <c r="BG167" s="156">
        <f t="shared" si="14"/>
        <v>0</v>
      </c>
      <c r="BH167" s="156">
        <f t="shared" si="15"/>
        <v>0</v>
      </c>
      <c r="BI167" s="156">
        <f t="shared" si="16"/>
        <v>0</v>
      </c>
      <c r="BJ167" s="14" t="s">
        <v>79</v>
      </c>
      <c r="BK167" s="156">
        <f t="shared" si="17"/>
        <v>0</v>
      </c>
      <c r="BL167" s="14" t="s">
        <v>192</v>
      </c>
      <c r="BM167" s="155" t="s">
        <v>208</v>
      </c>
    </row>
    <row r="168" spans="1:65" s="2" customFormat="1" ht="16.5" customHeight="1" x14ac:dyDescent="0.2">
      <c r="A168" s="26"/>
      <c r="B168" s="143"/>
      <c r="C168" s="157" t="s">
        <v>142</v>
      </c>
      <c r="D168" s="157" t="s">
        <v>230</v>
      </c>
      <c r="E168" s="158" t="s">
        <v>416</v>
      </c>
      <c r="F168" s="159" t="s">
        <v>417</v>
      </c>
      <c r="G168" s="160" t="s">
        <v>258</v>
      </c>
      <c r="H168" s="161">
        <v>411.3</v>
      </c>
      <c r="I168" s="162"/>
      <c r="J168" s="162"/>
      <c r="K168" s="163"/>
      <c r="L168" s="164"/>
      <c r="M168" s="165" t="s">
        <v>1</v>
      </c>
      <c r="N168" s="166" t="s">
        <v>32</v>
      </c>
      <c r="O168" s="153">
        <v>0</v>
      </c>
      <c r="P168" s="153">
        <f t="shared" si="9"/>
        <v>0</v>
      </c>
      <c r="Q168" s="153">
        <v>0</v>
      </c>
      <c r="R168" s="153">
        <f t="shared" si="10"/>
        <v>0</v>
      </c>
      <c r="S168" s="153">
        <v>0</v>
      </c>
      <c r="T168" s="154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142</v>
      </c>
      <c r="AT168" s="155" t="s">
        <v>230</v>
      </c>
      <c r="AU168" s="155" t="s">
        <v>79</v>
      </c>
      <c r="AY168" s="14" t="s">
        <v>130</v>
      </c>
      <c r="BE168" s="156">
        <f t="shared" si="12"/>
        <v>0</v>
      </c>
      <c r="BF168" s="156">
        <f t="shared" si="13"/>
        <v>0</v>
      </c>
      <c r="BG168" s="156">
        <f t="shared" si="14"/>
        <v>0</v>
      </c>
      <c r="BH168" s="156">
        <f t="shared" si="15"/>
        <v>0</v>
      </c>
      <c r="BI168" s="156">
        <f t="shared" si="16"/>
        <v>0</v>
      </c>
      <c r="BJ168" s="14" t="s">
        <v>79</v>
      </c>
      <c r="BK168" s="156">
        <f t="shared" si="17"/>
        <v>0</v>
      </c>
      <c r="BL168" s="14" t="s">
        <v>192</v>
      </c>
      <c r="BM168" s="155" t="s">
        <v>211</v>
      </c>
    </row>
    <row r="169" spans="1:65" s="2" customFormat="1" ht="24" customHeight="1" x14ac:dyDescent="0.2">
      <c r="A169" s="26"/>
      <c r="B169" s="143"/>
      <c r="C169" s="144" t="s">
        <v>271</v>
      </c>
      <c r="D169" s="144" t="s">
        <v>132</v>
      </c>
      <c r="E169" s="145" t="s">
        <v>279</v>
      </c>
      <c r="F169" s="146" t="s">
        <v>280</v>
      </c>
      <c r="G169" s="147" t="s">
        <v>237</v>
      </c>
      <c r="H169" s="148">
        <v>1117.55</v>
      </c>
      <c r="I169" s="149"/>
      <c r="J169" s="149"/>
      <c r="K169" s="150"/>
      <c r="L169" s="27"/>
      <c r="M169" s="167" t="s">
        <v>1</v>
      </c>
      <c r="N169" s="168" t="s">
        <v>32</v>
      </c>
      <c r="O169" s="169">
        <v>0</v>
      </c>
      <c r="P169" s="169">
        <f t="shared" si="9"/>
        <v>0</v>
      </c>
      <c r="Q169" s="169">
        <v>0</v>
      </c>
      <c r="R169" s="169">
        <f t="shared" si="10"/>
        <v>0</v>
      </c>
      <c r="S169" s="169">
        <v>0</v>
      </c>
      <c r="T169" s="170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192</v>
      </c>
      <c r="AT169" s="155" t="s">
        <v>132</v>
      </c>
      <c r="AU169" s="155" t="s">
        <v>79</v>
      </c>
      <c r="AY169" s="14" t="s">
        <v>130</v>
      </c>
      <c r="BE169" s="156">
        <f t="shared" si="12"/>
        <v>0</v>
      </c>
      <c r="BF169" s="156">
        <f t="shared" si="13"/>
        <v>0</v>
      </c>
      <c r="BG169" s="156">
        <f t="shared" si="14"/>
        <v>0</v>
      </c>
      <c r="BH169" s="156">
        <f t="shared" si="15"/>
        <v>0</v>
      </c>
      <c r="BI169" s="156">
        <f t="shared" si="16"/>
        <v>0</v>
      </c>
      <c r="BJ169" s="14" t="s">
        <v>79</v>
      </c>
      <c r="BK169" s="156">
        <f t="shared" si="17"/>
        <v>0</v>
      </c>
      <c r="BL169" s="14" t="s">
        <v>192</v>
      </c>
      <c r="BM169" s="155" t="s">
        <v>215</v>
      </c>
    </row>
    <row r="170" spans="1:65" s="2" customFormat="1" ht="6.9" customHeight="1" x14ac:dyDescent="0.2">
      <c r="A170" s="26"/>
      <c r="B170" s="41"/>
      <c r="C170" s="42"/>
      <c r="D170" s="42"/>
      <c r="E170" s="42"/>
      <c r="F170" s="42"/>
      <c r="G170" s="42"/>
      <c r="H170" s="42"/>
      <c r="I170" s="42"/>
      <c r="J170" s="42"/>
      <c r="K170" s="42"/>
      <c r="L170" s="27"/>
      <c r="M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</sheetData>
  <autoFilter ref="C127:K169"/>
  <mergeCells count="13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opLeftCell="A127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91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636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418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419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645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418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11 - Zateplenie obvodového plášťa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420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108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421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112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115</v>
      </c>
      <c r="E104" s="118"/>
      <c r="F104" s="118"/>
      <c r="G104" s="118"/>
      <c r="H104" s="118"/>
      <c r="I104" s="118"/>
      <c r="J104" s="119"/>
      <c r="L104" s="116"/>
    </row>
    <row r="105" spans="1:47" s="2" customFormat="1" ht="21.75" customHeight="1" x14ac:dyDescent="0.2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" customHeight="1" x14ac:dyDescent="0.2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" customHeight="1" x14ac:dyDescent="0.2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" customHeight="1" x14ac:dyDescent="0.2">
      <c r="A111" s="26"/>
      <c r="B111" s="27"/>
      <c r="C111" s="18" t="s">
        <v>640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" customHeight="1" x14ac:dyDescent="0.2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 x14ac:dyDescent="0.2">
      <c r="A113" s="26"/>
      <c r="B113" s="27"/>
      <c r="C113" s="23" t="s">
        <v>11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 x14ac:dyDescent="0.2">
      <c r="A114" s="26"/>
      <c r="B114" s="27"/>
      <c r="C114" s="26"/>
      <c r="D114" s="26"/>
      <c r="E114" s="219" t="str">
        <f>E7</f>
        <v>Zníženie energetickej náročnosti objektov ZTS Sabinov a.s.                                                                                     - SO 380Obnova haly udržbarského strediska</v>
      </c>
      <c r="F114" s="220"/>
      <c r="G114" s="220"/>
      <c r="H114" s="220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 x14ac:dyDescent="0.2">
      <c r="B115" s="17"/>
      <c r="C115" s="23" t="s">
        <v>99</v>
      </c>
      <c r="L115" s="17"/>
    </row>
    <row r="116" spans="1:63" s="2" customFormat="1" ht="16.5" customHeight="1" x14ac:dyDescent="0.2">
      <c r="A116" s="26"/>
      <c r="B116" s="27"/>
      <c r="C116" s="26"/>
      <c r="D116" s="26"/>
      <c r="E116" s="219" t="s">
        <v>418</v>
      </c>
      <c r="F116" s="218"/>
      <c r="G116" s="218"/>
      <c r="H116" s="218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 x14ac:dyDescent="0.2">
      <c r="A117" s="26"/>
      <c r="B117" s="27"/>
      <c r="C117" s="23" t="s">
        <v>101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 x14ac:dyDescent="0.2">
      <c r="A118" s="26"/>
      <c r="B118" s="27"/>
      <c r="C118" s="26"/>
      <c r="D118" s="26"/>
      <c r="E118" s="206" t="str">
        <f>E11</f>
        <v>11 - Zateplenie obvodového plášťa</v>
      </c>
      <c r="F118" s="218"/>
      <c r="G118" s="218"/>
      <c r="H118" s="218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 x14ac:dyDescent="0.2">
      <c r="A120" s="26"/>
      <c r="B120" s="27"/>
      <c r="C120" s="23" t="s">
        <v>14</v>
      </c>
      <c r="D120" s="26"/>
      <c r="E120" s="26"/>
      <c r="F120" s="21" t="str">
        <f>F14</f>
        <v xml:space="preserve"> </v>
      </c>
      <c r="G120" s="26"/>
      <c r="H120" s="26"/>
      <c r="I120" s="23" t="s">
        <v>16</v>
      </c>
      <c r="J120" s="49" t="str">
        <f>IF(J14="","",J14)</f>
        <v>9.12.2019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 x14ac:dyDescent="0.2">
      <c r="A122" s="26"/>
      <c r="B122" s="27"/>
      <c r="C122" s="23" t="s">
        <v>18</v>
      </c>
      <c r="D122" s="26"/>
      <c r="E122" s="26"/>
      <c r="F122" s="21" t="str">
        <f>E17</f>
        <v xml:space="preserve"> </v>
      </c>
      <c r="G122" s="26"/>
      <c r="H122" s="26"/>
      <c r="I122" s="23" t="s">
        <v>22</v>
      </c>
      <c r="J122" s="24" t="str">
        <f>E23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 x14ac:dyDescent="0.2">
      <c r="A123" s="26"/>
      <c r="B123" s="27"/>
      <c r="C123" s="23" t="s">
        <v>21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24</v>
      </c>
      <c r="J123" s="24" t="str">
        <f>E26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 x14ac:dyDescent="0.2">
      <c r="A125" s="120"/>
      <c r="B125" s="121"/>
      <c r="C125" s="122" t="s">
        <v>117</v>
      </c>
      <c r="D125" s="123" t="s">
        <v>51</v>
      </c>
      <c r="E125" s="123" t="s">
        <v>47</v>
      </c>
      <c r="F125" s="123" t="s">
        <v>48</v>
      </c>
      <c r="G125" s="123" t="s">
        <v>118</v>
      </c>
      <c r="H125" s="123" t="s">
        <v>119</v>
      </c>
      <c r="I125" s="123" t="s">
        <v>120</v>
      </c>
      <c r="J125" s="124" t="s">
        <v>104</v>
      </c>
      <c r="K125" s="125" t="s">
        <v>121</v>
      </c>
      <c r="L125" s="126"/>
      <c r="M125" s="56" t="s">
        <v>1</v>
      </c>
      <c r="N125" s="57" t="s">
        <v>30</v>
      </c>
      <c r="O125" s="57" t="s">
        <v>122</v>
      </c>
      <c r="P125" s="57" t="s">
        <v>123</v>
      </c>
      <c r="Q125" s="57" t="s">
        <v>124</v>
      </c>
      <c r="R125" s="57" t="s">
        <v>125</v>
      </c>
      <c r="S125" s="57" t="s">
        <v>126</v>
      </c>
      <c r="T125" s="58" t="s">
        <v>127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:63" s="2" customFormat="1" ht="22.95" customHeight="1" x14ac:dyDescent="0.3">
      <c r="A126" s="26"/>
      <c r="B126" s="27"/>
      <c r="C126" s="63" t="s">
        <v>105</v>
      </c>
      <c r="D126" s="26"/>
      <c r="E126" s="26"/>
      <c r="F126" s="26"/>
      <c r="G126" s="26"/>
      <c r="H126" s="26"/>
      <c r="I126" s="26"/>
      <c r="J126" s="127"/>
      <c r="K126" s="26"/>
      <c r="L126" s="27"/>
      <c r="M126" s="59"/>
      <c r="N126" s="50"/>
      <c r="O126" s="60"/>
      <c r="P126" s="128">
        <f>P127+P147</f>
        <v>0</v>
      </c>
      <c r="Q126" s="60"/>
      <c r="R126" s="128">
        <f>R127+R147</f>
        <v>0</v>
      </c>
      <c r="S126" s="60"/>
      <c r="T126" s="129">
        <f>T127+T147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65</v>
      </c>
      <c r="AU126" s="14" t="s">
        <v>106</v>
      </c>
      <c r="BK126" s="130">
        <f>BK127+BK147</f>
        <v>0</v>
      </c>
    </row>
    <row r="127" spans="1:63" s="12" customFormat="1" ht="25.95" customHeight="1" x14ac:dyDescent="0.25">
      <c r="B127" s="131"/>
      <c r="D127" s="132" t="s">
        <v>65</v>
      </c>
      <c r="E127" s="133" t="s">
        <v>128</v>
      </c>
      <c r="F127" s="133" t="s">
        <v>129</v>
      </c>
      <c r="J127" s="134"/>
      <c r="L127" s="131"/>
      <c r="M127" s="135"/>
      <c r="N127" s="136"/>
      <c r="O127" s="136"/>
      <c r="P127" s="137">
        <f>P128+P139+P142</f>
        <v>0</v>
      </c>
      <c r="Q127" s="136"/>
      <c r="R127" s="137">
        <f>R128+R139+R142</f>
        <v>0</v>
      </c>
      <c r="S127" s="136"/>
      <c r="T127" s="138">
        <f>T128+T139+T142</f>
        <v>0</v>
      </c>
      <c r="AR127" s="132" t="s">
        <v>73</v>
      </c>
      <c r="AT127" s="139" t="s">
        <v>65</v>
      </c>
      <c r="AU127" s="139" t="s">
        <v>66</v>
      </c>
      <c r="AY127" s="132" t="s">
        <v>130</v>
      </c>
      <c r="BK127" s="140">
        <f>BK128+BK139+BK142</f>
        <v>0</v>
      </c>
    </row>
    <row r="128" spans="1:63" s="12" customFormat="1" ht="22.95" customHeight="1" x14ac:dyDescent="0.25">
      <c r="B128" s="131"/>
      <c r="D128" s="132" t="s">
        <v>65</v>
      </c>
      <c r="E128" s="141" t="s">
        <v>73</v>
      </c>
      <c r="F128" s="141" t="s">
        <v>422</v>
      </c>
      <c r="J128" s="142"/>
      <c r="L128" s="131"/>
      <c r="M128" s="135"/>
      <c r="N128" s="136"/>
      <c r="O128" s="136"/>
      <c r="P128" s="137">
        <f>SUM(P129:P138)</f>
        <v>0</v>
      </c>
      <c r="Q128" s="136"/>
      <c r="R128" s="137">
        <f>SUM(R129:R138)</f>
        <v>0</v>
      </c>
      <c r="S128" s="136"/>
      <c r="T128" s="138">
        <f>SUM(T129:T138)</f>
        <v>0</v>
      </c>
      <c r="AR128" s="132" t="s">
        <v>73</v>
      </c>
      <c r="AT128" s="139" t="s">
        <v>65</v>
      </c>
      <c r="AU128" s="139" t="s">
        <v>73</v>
      </c>
      <c r="AY128" s="132" t="s">
        <v>130</v>
      </c>
      <c r="BK128" s="140">
        <f>SUM(BK129:BK138)</f>
        <v>0</v>
      </c>
    </row>
    <row r="129" spans="1:65" s="2" customFormat="1" ht="24" customHeight="1" x14ac:dyDescent="0.2">
      <c r="A129" s="26"/>
      <c r="B129" s="143"/>
      <c r="C129" s="144" t="s">
        <v>73</v>
      </c>
      <c r="D129" s="144" t="s">
        <v>132</v>
      </c>
      <c r="E129" s="145" t="s">
        <v>423</v>
      </c>
      <c r="F129" s="146" t="s">
        <v>424</v>
      </c>
      <c r="G129" s="147" t="s">
        <v>135</v>
      </c>
      <c r="H129" s="148">
        <v>101.6</v>
      </c>
      <c r="I129" s="149"/>
      <c r="J129" s="149"/>
      <c r="K129" s="150"/>
      <c r="L129" s="27"/>
      <c r="M129" s="151" t="s">
        <v>1</v>
      </c>
      <c r="N129" s="152" t="s">
        <v>32</v>
      </c>
      <c r="O129" s="153">
        <v>0</v>
      </c>
      <c r="P129" s="153">
        <f t="shared" ref="P129:P138" si="0">O129*H129</f>
        <v>0</v>
      </c>
      <c r="Q129" s="153">
        <v>0</v>
      </c>
      <c r="R129" s="153">
        <f t="shared" ref="R129:R138" si="1">Q129*H129</f>
        <v>0</v>
      </c>
      <c r="S129" s="153">
        <v>0</v>
      </c>
      <c r="T129" s="154">
        <f t="shared" ref="T129:T138" si="2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136</v>
      </c>
      <c r="AT129" s="155" t="s">
        <v>132</v>
      </c>
      <c r="AU129" s="155" t="s">
        <v>79</v>
      </c>
      <c r="AY129" s="14" t="s">
        <v>130</v>
      </c>
      <c r="BE129" s="156">
        <f t="shared" ref="BE129:BE138" si="3">IF(N129="základná",J129,0)</f>
        <v>0</v>
      </c>
      <c r="BF129" s="156">
        <f t="shared" ref="BF129:BF138" si="4">IF(N129="znížená",J129,0)</f>
        <v>0</v>
      </c>
      <c r="BG129" s="156">
        <f t="shared" ref="BG129:BG138" si="5">IF(N129="zákl. prenesená",J129,0)</f>
        <v>0</v>
      </c>
      <c r="BH129" s="156">
        <f t="shared" ref="BH129:BH138" si="6">IF(N129="zníž. prenesená",J129,0)</f>
        <v>0</v>
      </c>
      <c r="BI129" s="156">
        <f t="shared" ref="BI129:BI138" si="7">IF(N129="nulová",J129,0)</f>
        <v>0</v>
      </c>
      <c r="BJ129" s="14" t="s">
        <v>79</v>
      </c>
      <c r="BK129" s="156">
        <f t="shared" ref="BK129:BK138" si="8">ROUND(I129*H129,2)</f>
        <v>0</v>
      </c>
      <c r="BL129" s="14" t="s">
        <v>136</v>
      </c>
      <c r="BM129" s="155" t="s">
        <v>425</v>
      </c>
    </row>
    <row r="130" spans="1:65" s="2" customFormat="1" ht="16.5" customHeight="1" x14ac:dyDescent="0.2">
      <c r="A130" s="26"/>
      <c r="B130" s="143"/>
      <c r="C130" s="144" t="s">
        <v>79</v>
      </c>
      <c r="D130" s="144" t="s">
        <v>132</v>
      </c>
      <c r="E130" s="145" t="s">
        <v>426</v>
      </c>
      <c r="F130" s="146" t="s">
        <v>427</v>
      </c>
      <c r="G130" s="147" t="s">
        <v>172</v>
      </c>
      <c r="H130" s="148">
        <v>100.072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</v>
      </c>
      <c r="P130" s="153">
        <f t="shared" si="0"/>
        <v>0</v>
      </c>
      <c r="Q130" s="153">
        <v>0</v>
      </c>
      <c r="R130" s="153">
        <f t="shared" si="1"/>
        <v>0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136</v>
      </c>
      <c r="AT130" s="155" t="s">
        <v>132</v>
      </c>
      <c r="AU130" s="155" t="s">
        <v>79</v>
      </c>
      <c r="AY130" s="14" t="s">
        <v>130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136</v>
      </c>
      <c r="BM130" s="155" t="s">
        <v>428</v>
      </c>
    </row>
    <row r="131" spans="1:65" s="2" customFormat="1" ht="36" customHeight="1" x14ac:dyDescent="0.2">
      <c r="A131" s="26"/>
      <c r="B131" s="143"/>
      <c r="C131" s="144" t="s">
        <v>143</v>
      </c>
      <c r="D131" s="144" t="s">
        <v>132</v>
      </c>
      <c r="E131" s="145" t="s">
        <v>429</v>
      </c>
      <c r="F131" s="146" t="s">
        <v>430</v>
      </c>
      <c r="G131" s="147" t="s">
        <v>172</v>
      </c>
      <c r="H131" s="148">
        <v>50.036999999999999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</v>
      </c>
      <c r="P131" s="153">
        <f t="shared" si="0"/>
        <v>0</v>
      </c>
      <c r="Q131" s="153">
        <v>0</v>
      </c>
      <c r="R131" s="153">
        <f t="shared" si="1"/>
        <v>0</v>
      </c>
      <c r="S131" s="153">
        <v>0</v>
      </c>
      <c r="T131" s="154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136</v>
      </c>
      <c r="AT131" s="155" t="s">
        <v>132</v>
      </c>
      <c r="AU131" s="155" t="s">
        <v>79</v>
      </c>
      <c r="AY131" s="14" t="s">
        <v>130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136</v>
      </c>
      <c r="BM131" s="155" t="s">
        <v>431</v>
      </c>
    </row>
    <row r="132" spans="1:65" s="2" customFormat="1" ht="24" customHeight="1" x14ac:dyDescent="0.2">
      <c r="A132" s="26"/>
      <c r="B132" s="143"/>
      <c r="C132" s="144" t="s">
        <v>136</v>
      </c>
      <c r="D132" s="144" t="s">
        <v>132</v>
      </c>
      <c r="E132" s="145" t="s">
        <v>432</v>
      </c>
      <c r="F132" s="146" t="s">
        <v>433</v>
      </c>
      <c r="G132" s="147" t="s">
        <v>172</v>
      </c>
      <c r="H132" s="148">
        <v>100.072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 t="shared" si="0"/>
        <v>0</v>
      </c>
      <c r="Q132" s="153">
        <v>0</v>
      </c>
      <c r="R132" s="153">
        <f t="shared" si="1"/>
        <v>0</v>
      </c>
      <c r="S132" s="153">
        <v>0</v>
      </c>
      <c r="T132" s="154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136</v>
      </c>
      <c r="AT132" s="155" t="s">
        <v>132</v>
      </c>
      <c r="AU132" s="155" t="s">
        <v>79</v>
      </c>
      <c r="AY132" s="14" t="s">
        <v>130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136</v>
      </c>
      <c r="BM132" s="155" t="s">
        <v>434</v>
      </c>
    </row>
    <row r="133" spans="1:65" s="2" customFormat="1" ht="24" customHeight="1" x14ac:dyDescent="0.2">
      <c r="A133" s="26"/>
      <c r="B133" s="143"/>
      <c r="C133" s="144" t="s">
        <v>150</v>
      </c>
      <c r="D133" s="144" t="s">
        <v>132</v>
      </c>
      <c r="E133" s="145" t="s">
        <v>435</v>
      </c>
      <c r="F133" s="146" t="s">
        <v>436</v>
      </c>
      <c r="G133" s="147" t="s">
        <v>172</v>
      </c>
      <c r="H133" s="148">
        <v>25.212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136</v>
      </c>
      <c r="AT133" s="155" t="s">
        <v>132</v>
      </c>
      <c r="AU133" s="155" t="s">
        <v>79</v>
      </c>
      <c r="AY133" s="14" t="s">
        <v>130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136</v>
      </c>
      <c r="BM133" s="155" t="s">
        <v>437</v>
      </c>
    </row>
    <row r="134" spans="1:65" s="2" customFormat="1" ht="24" customHeight="1" x14ac:dyDescent="0.2">
      <c r="A134" s="26"/>
      <c r="B134" s="143"/>
      <c r="C134" s="144" t="s">
        <v>138</v>
      </c>
      <c r="D134" s="144" t="s">
        <v>132</v>
      </c>
      <c r="E134" s="145" t="s">
        <v>438</v>
      </c>
      <c r="F134" s="146" t="s">
        <v>439</v>
      </c>
      <c r="G134" s="147" t="s">
        <v>172</v>
      </c>
      <c r="H134" s="148">
        <v>25.212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</v>
      </c>
      <c r="P134" s="153">
        <f t="shared" si="0"/>
        <v>0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136</v>
      </c>
      <c r="AT134" s="155" t="s">
        <v>132</v>
      </c>
      <c r="AU134" s="155" t="s">
        <v>79</v>
      </c>
      <c r="AY134" s="14" t="s">
        <v>130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136</v>
      </c>
      <c r="BM134" s="155" t="s">
        <v>440</v>
      </c>
    </row>
    <row r="135" spans="1:65" s="2" customFormat="1" ht="36" customHeight="1" x14ac:dyDescent="0.2">
      <c r="A135" s="26"/>
      <c r="B135" s="143"/>
      <c r="C135" s="144" t="s">
        <v>157</v>
      </c>
      <c r="D135" s="144" t="s">
        <v>132</v>
      </c>
      <c r="E135" s="145" t="s">
        <v>441</v>
      </c>
      <c r="F135" s="146" t="s">
        <v>442</v>
      </c>
      <c r="G135" s="147" t="s">
        <v>172</v>
      </c>
      <c r="H135" s="148">
        <v>252.12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</v>
      </c>
      <c r="P135" s="153">
        <f t="shared" si="0"/>
        <v>0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136</v>
      </c>
      <c r="AT135" s="155" t="s">
        <v>132</v>
      </c>
      <c r="AU135" s="155" t="s">
        <v>79</v>
      </c>
      <c r="AY135" s="14" t="s">
        <v>130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136</v>
      </c>
      <c r="BM135" s="155" t="s">
        <v>443</v>
      </c>
    </row>
    <row r="136" spans="1:65" s="2" customFormat="1" ht="16.5" customHeight="1" x14ac:dyDescent="0.2">
      <c r="A136" s="26"/>
      <c r="B136" s="143"/>
      <c r="C136" s="144" t="s">
        <v>161</v>
      </c>
      <c r="D136" s="144" t="s">
        <v>132</v>
      </c>
      <c r="E136" s="145" t="s">
        <v>444</v>
      </c>
      <c r="F136" s="146" t="s">
        <v>445</v>
      </c>
      <c r="G136" s="147" t="s">
        <v>172</v>
      </c>
      <c r="H136" s="148">
        <v>25.212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136</v>
      </c>
      <c r="AT136" s="155" t="s">
        <v>132</v>
      </c>
      <c r="AU136" s="155" t="s">
        <v>79</v>
      </c>
      <c r="AY136" s="14" t="s">
        <v>130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136</v>
      </c>
      <c r="BM136" s="155" t="s">
        <v>446</v>
      </c>
    </row>
    <row r="137" spans="1:65" s="2" customFormat="1" ht="24" customHeight="1" x14ac:dyDescent="0.2">
      <c r="A137" s="26"/>
      <c r="B137" s="143"/>
      <c r="C137" s="144" t="s">
        <v>165</v>
      </c>
      <c r="D137" s="144" t="s">
        <v>132</v>
      </c>
      <c r="E137" s="145" t="s">
        <v>447</v>
      </c>
      <c r="F137" s="146" t="s">
        <v>448</v>
      </c>
      <c r="G137" s="147" t="s">
        <v>203</v>
      </c>
      <c r="H137" s="148">
        <v>25.212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136</v>
      </c>
      <c r="AT137" s="155" t="s">
        <v>132</v>
      </c>
      <c r="AU137" s="155" t="s">
        <v>79</v>
      </c>
      <c r="AY137" s="14" t="s">
        <v>130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136</v>
      </c>
      <c r="BM137" s="155" t="s">
        <v>449</v>
      </c>
    </row>
    <row r="138" spans="1:65" s="2" customFormat="1" ht="24" customHeight="1" x14ac:dyDescent="0.2">
      <c r="A138" s="26"/>
      <c r="B138" s="143"/>
      <c r="C138" s="144" t="s">
        <v>169</v>
      </c>
      <c r="D138" s="144" t="s">
        <v>132</v>
      </c>
      <c r="E138" s="145" t="s">
        <v>450</v>
      </c>
      <c r="F138" s="146" t="s">
        <v>451</v>
      </c>
      <c r="G138" s="147" t="s">
        <v>172</v>
      </c>
      <c r="H138" s="148">
        <v>74.86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136</v>
      </c>
      <c r="AT138" s="155" t="s">
        <v>132</v>
      </c>
      <c r="AU138" s="155" t="s">
        <v>79</v>
      </c>
      <c r="AY138" s="14" t="s">
        <v>130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136</v>
      </c>
      <c r="BM138" s="155" t="s">
        <v>452</v>
      </c>
    </row>
    <row r="139" spans="1:65" s="12" customFormat="1" ht="22.95" customHeight="1" x14ac:dyDescent="0.25">
      <c r="B139" s="131"/>
      <c r="D139" s="132" t="s">
        <v>65</v>
      </c>
      <c r="E139" s="141" t="s">
        <v>79</v>
      </c>
      <c r="F139" s="141" t="s">
        <v>131</v>
      </c>
      <c r="J139" s="142"/>
      <c r="L139" s="131"/>
      <c r="M139" s="135"/>
      <c r="N139" s="136"/>
      <c r="O139" s="136"/>
      <c r="P139" s="137">
        <f>SUM(P140:P141)</f>
        <v>0</v>
      </c>
      <c r="Q139" s="136"/>
      <c r="R139" s="137">
        <f>SUM(R140:R141)</f>
        <v>0</v>
      </c>
      <c r="S139" s="136"/>
      <c r="T139" s="138">
        <f>SUM(T140:T141)</f>
        <v>0</v>
      </c>
      <c r="AR139" s="132" t="s">
        <v>73</v>
      </c>
      <c r="AT139" s="139" t="s">
        <v>65</v>
      </c>
      <c r="AU139" s="139" t="s">
        <v>73</v>
      </c>
      <c r="AY139" s="132" t="s">
        <v>130</v>
      </c>
      <c r="BK139" s="140">
        <f>SUM(BK140:BK141)</f>
        <v>0</v>
      </c>
    </row>
    <row r="140" spans="1:65" s="2" customFormat="1" ht="16.5" customHeight="1" x14ac:dyDescent="0.2">
      <c r="A140" s="26"/>
      <c r="B140" s="143"/>
      <c r="C140" s="144" t="s">
        <v>90</v>
      </c>
      <c r="D140" s="144" t="s">
        <v>132</v>
      </c>
      <c r="E140" s="145" t="s">
        <v>453</v>
      </c>
      <c r="F140" s="146" t="s">
        <v>454</v>
      </c>
      <c r="G140" s="147" t="s">
        <v>172</v>
      </c>
      <c r="H140" s="148">
        <v>0.50700000000000001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136</v>
      </c>
      <c r="AT140" s="155" t="s">
        <v>132</v>
      </c>
      <c r="AU140" s="155" t="s">
        <v>79</v>
      </c>
      <c r="AY140" s="14" t="s">
        <v>130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79</v>
      </c>
      <c r="BK140" s="156">
        <f>ROUND(I140*H140,2)</f>
        <v>0</v>
      </c>
      <c r="BL140" s="14" t="s">
        <v>136</v>
      </c>
      <c r="BM140" s="155" t="s">
        <v>455</v>
      </c>
    </row>
    <row r="141" spans="1:65" s="2" customFormat="1" ht="16.5" customHeight="1" x14ac:dyDescent="0.2">
      <c r="A141" s="26"/>
      <c r="B141" s="143"/>
      <c r="C141" s="144" t="s">
        <v>92</v>
      </c>
      <c r="D141" s="144" t="s">
        <v>132</v>
      </c>
      <c r="E141" s="145" t="s">
        <v>456</v>
      </c>
      <c r="F141" s="146" t="s">
        <v>457</v>
      </c>
      <c r="G141" s="147" t="s">
        <v>172</v>
      </c>
      <c r="H141" s="148">
        <v>2.5369999999999999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136</v>
      </c>
      <c r="AT141" s="155" t="s">
        <v>132</v>
      </c>
      <c r="AU141" s="155" t="s">
        <v>79</v>
      </c>
      <c r="AY141" s="14" t="s">
        <v>130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79</v>
      </c>
      <c r="BK141" s="156">
        <f>ROUND(I141*H141,2)</f>
        <v>0</v>
      </c>
      <c r="BL141" s="14" t="s">
        <v>136</v>
      </c>
      <c r="BM141" s="155" t="s">
        <v>458</v>
      </c>
    </row>
    <row r="142" spans="1:65" s="12" customFormat="1" ht="22.95" customHeight="1" x14ac:dyDescent="0.25">
      <c r="B142" s="131"/>
      <c r="D142" s="132" t="s">
        <v>65</v>
      </c>
      <c r="E142" s="141" t="s">
        <v>150</v>
      </c>
      <c r="F142" s="141" t="s">
        <v>459</v>
      </c>
      <c r="J142" s="142"/>
      <c r="L142" s="131"/>
      <c r="M142" s="135"/>
      <c r="N142" s="136"/>
      <c r="O142" s="136"/>
      <c r="P142" s="137">
        <f>SUM(P143:P146)</f>
        <v>0</v>
      </c>
      <c r="Q142" s="136"/>
      <c r="R142" s="137">
        <f>SUM(R143:R146)</f>
        <v>0</v>
      </c>
      <c r="S142" s="136"/>
      <c r="T142" s="138">
        <f>SUM(T143:T146)</f>
        <v>0</v>
      </c>
      <c r="AR142" s="132" t="s">
        <v>73</v>
      </c>
      <c r="AT142" s="139" t="s">
        <v>65</v>
      </c>
      <c r="AU142" s="139" t="s">
        <v>73</v>
      </c>
      <c r="AY142" s="132" t="s">
        <v>130</v>
      </c>
      <c r="BK142" s="140">
        <f>SUM(BK143:BK146)</f>
        <v>0</v>
      </c>
    </row>
    <row r="143" spans="1:65" s="2" customFormat="1" ht="24" customHeight="1" x14ac:dyDescent="0.2">
      <c r="A143" s="26"/>
      <c r="B143" s="143"/>
      <c r="C143" s="144" t="s">
        <v>94</v>
      </c>
      <c r="D143" s="144" t="s">
        <v>132</v>
      </c>
      <c r="E143" s="145" t="s">
        <v>460</v>
      </c>
      <c r="F143" s="146" t="s">
        <v>461</v>
      </c>
      <c r="G143" s="147" t="s">
        <v>135</v>
      </c>
      <c r="H143" s="148">
        <v>101.6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136</v>
      </c>
      <c r="AT143" s="155" t="s">
        <v>132</v>
      </c>
      <c r="AU143" s="155" t="s">
        <v>79</v>
      </c>
      <c r="AY143" s="14" t="s">
        <v>130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79</v>
      </c>
      <c r="BK143" s="156">
        <f>ROUND(I143*H143,2)</f>
        <v>0</v>
      </c>
      <c r="BL143" s="14" t="s">
        <v>136</v>
      </c>
      <c r="BM143" s="155" t="s">
        <v>462</v>
      </c>
    </row>
    <row r="144" spans="1:65" s="2" customFormat="1" ht="24" customHeight="1" x14ac:dyDescent="0.2">
      <c r="A144" s="26"/>
      <c r="B144" s="143"/>
      <c r="C144" s="144" t="s">
        <v>96</v>
      </c>
      <c r="D144" s="144" t="s">
        <v>132</v>
      </c>
      <c r="E144" s="145" t="s">
        <v>463</v>
      </c>
      <c r="F144" s="146" t="s">
        <v>464</v>
      </c>
      <c r="G144" s="147" t="s">
        <v>135</v>
      </c>
      <c r="H144" s="148">
        <v>88.07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136</v>
      </c>
      <c r="AT144" s="155" t="s">
        <v>132</v>
      </c>
      <c r="AU144" s="155" t="s">
        <v>79</v>
      </c>
      <c r="AY144" s="14" t="s">
        <v>130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79</v>
      </c>
      <c r="BK144" s="156">
        <f>ROUND(I144*H144,2)</f>
        <v>0</v>
      </c>
      <c r="BL144" s="14" t="s">
        <v>136</v>
      </c>
      <c r="BM144" s="155" t="s">
        <v>465</v>
      </c>
    </row>
    <row r="145" spans="1:65" s="2" customFormat="1" ht="16.5" customHeight="1" x14ac:dyDescent="0.2">
      <c r="A145" s="26"/>
      <c r="B145" s="143"/>
      <c r="C145" s="144" t="s">
        <v>187</v>
      </c>
      <c r="D145" s="144" t="s">
        <v>132</v>
      </c>
      <c r="E145" s="145" t="s">
        <v>466</v>
      </c>
      <c r="F145" s="146" t="s">
        <v>467</v>
      </c>
      <c r="G145" s="147" t="s">
        <v>135</v>
      </c>
      <c r="H145" s="148">
        <v>176.14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136</v>
      </c>
      <c r="AT145" s="155" t="s">
        <v>132</v>
      </c>
      <c r="AU145" s="155" t="s">
        <v>79</v>
      </c>
      <c r="AY145" s="14" t="s">
        <v>130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79</v>
      </c>
      <c r="BK145" s="156">
        <f>ROUND(I145*H145,2)</f>
        <v>0</v>
      </c>
      <c r="BL145" s="14" t="s">
        <v>136</v>
      </c>
      <c r="BM145" s="155" t="s">
        <v>468</v>
      </c>
    </row>
    <row r="146" spans="1:65" s="2" customFormat="1" ht="16.5" customHeight="1" x14ac:dyDescent="0.2">
      <c r="A146" s="26"/>
      <c r="B146" s="143"/>
      <c r="C146" s="144" t="s">
        <v>192</v>
      </c>
      <c r="D146" s="144" t="s">
        <v>132</v>
      </c>
      <c r="E146" s="145" t="s">
        <v>469</v>
      </c>
      <c r="F146" s="146" t="s">
        <v>470</v>
      </c>
      <c r="G146" s="147" t="s">
        <v>135</v>
      </c>
      <c r="H146" s="148">
        <v>176.14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136</v>
      </c>
      <c r="AT146" s="155" t="s">
        <v>132</v>
      </c>
      <c r="AU146" s="155" t="s">
        <v>79</v>
      </c>
      <c r="AY146" s="14" t="s">
        <v>130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79</v>
      </c>
      <c r="BK146" s="156">
        <f>ROUND(I146*H146,2)</f>
        <v>0</v>
      </c>
      <c r="BL146" s="14" t="s">
        <v>136</v>
      </c>
      <c r="BM146" s="155" t="s">
        <v>471</v>
      </c>
    </row>
    <row r="147" spans="1:65" s="12" customFormat="1" ht="25.95" customHeight="1" x14ac:dyDescent="0.25">
      <c r="B147" s="131"/>
      <c r="D147" s="132" t="s">
        <v>65</v>
      </c>
      <c r="E147" s="133" t="s">
        <v>221</v>
      </c>
      <c r="F147" s="133" t="s">
        <v>222</v>
      </c>
      <c r="J147" s="134"/>
      <c r="L147" s="131"/>
      <c r="M147" s="135"/>
      <c r="N147" s="136"/>
      <c r="O147" s="136"/>
      <c r="P147" s="137">
        <f>P148</f>
        <v>0</v>
      </c>
      <c r="Q147" s="136"/>
      <c r="R147" s="137">
        <f>R148</f>
        <v>0</v>
      </c>
      <c r="S147" s="136"/>
      <c r="T147" s="138">
        <f>T148</f>
        <v>0</v>
      </c>
      <c r="AR147" s="132" t="s">
        <v>79</v>
      </c>
      <c r="AT147" s="139" t="s">
        <v>65</v>
      </c>
      <c r="AU147" s="139" t="s">
        <v>66</v>
      </c>
      <c r="AY147" s="132" t="s">
        <v>130</v>
      </c>
      <c r="BK147" s="140">
        <f>BK148</f>
        <v>0</v>
      </c>
    </row>
    <row r="148" spans="1:65" s="12" customFormat="1" ht="22.95" customHeight="1" x14ac:dyDescent="0.25">
      <c r="B148" s="131"/>
      <c r="D148" s="132" t="s">
        <v>65</v>
      </c>
      <c r="E148" s="141" t="s">
        <v>249</v>
      </c>
      <c r="F148" s="141" t="s">
        <v>250</v>
      </c>
      <c r="J148" s="142"/>
      <c r="L148" s="131"/>
      <c r="M148" s="135"/>
      <c r="N148" s="136"/>
      <c r="O148" s="136"/>
      <c r="P148" s="137">
        <f>SUM(P149:P150)</f>
        <v>0</v>
      </c>
      <c r="Q148" s="136"/>
      <c r="R148" s="137">
        <f>SUM(R149:R150)</f>
        <v>0</v>
      </c>
      <c r="S148" s="136"/>
      <c r="T148" s="138">
        <f>SUM(T149:T150)</f>
        <v>0</v>
      </c>
      <c r="AR148" s="132" t="s">
        <v>79</v>
      </c>
      <c r="AT148" s="139" t="s">
        <v>65</v>
      </c>
      <c r="AU148" s="139" t="s">
        <v>73</v>
      </c>
      <c r="AY148" s="132" t="s">
        <v>130</v>
      </c>
      <c r="BK148" s="140">
        <f>SUM(BK149:BK150)</f>
        <v>0</v>
      </c>
    </row>
    <row r="149" spans="1:65" s="2" customFormat="1" ht="16.5" customHeight="1" x14ac:dyDescent="0.2">
      <c r="A149" s="26"/>
      <c r="B149" s="143"/>
      <c r="C149" s="144" t="s">
        <v>196</v>
      </c>
      <c r="D149" s="144" t="s">
        <v>132</v>
      </c>
      <c r="E149" s="145" t="s">
        <v>472</v>
      </c>
      <c r="F149" s="146" t="s">
        <v>473</v>
      </c>
      <c r="G149" s="147" t="s">
        <v>276</v>
      </c>
      <c r="H149" s="148">
        <v>6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192</v>
      </c>
      <c r="AT149" s="155" t="s">
        <v>132</v>
      </c>
      <c r="AU149" s="155" t="s">
        <v>79</v>
      </c>
      <c r="AY149" s="14" t="s">
        <v>130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79</v>
      </c>
      <c r="BK149" s="156">
        <f>ROUND(I149*H149,2)</f>
        <v>0</v>
      </c>
      <c r="BL149" s="14" t="s">
        <v>192</v>
      </c>
      <c r="BM149" s="155" t="s">
        <v>474</v>
      </c>
    </row>
    <row r="150" spans="1:65" s="2" customFormat="1" ht="24" customHeight="1" x14ac:dyDescent="0.2">
      <c r="A150" s="26"/>
      <c r="B150" s="143"/>
      <c r="C150" s="157" t="s">
        <v>200</v>
      </c>
      <c r="D150" s="157" t="s">
        <v>230</v>
      </c>
      <c r="E150" s="158" t="s">
        <v>475</v>
      </c>
      <c r="F150" s="159" t="s">
        <v>476</v>
      </c>
      <c r="G150" s="160" t="s">
        <v>276</v>
      </c>
      <c r="H150" s="161">
        <v>6</v>
      </c>
      <c r="I150" s="162"/>
      <c r="J150" s="162"/>
      <c r="K150" s="163"/>
      <c r="L150" s="164"/>
      <c r="M150" s="171" t="s">
        <v>1</v>
      </c>
      <c r="N150" s="172" t="s">
        <v>32</v>
      </c>
      <c r="O150" s="169">
        <v>0</v>
      </c>
      <c r="P150" s="169">
        <f>O150*H150</f>
        <v>0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142</v>
      </c>
      <c r="AT150" s="155" t="s">
        <v>230</v>
      </c>
      <c r="AU150" s="155" t="s">
        <v>79</v>
      </c>
      <c r="AY150" s="14" t="s">
        <v>130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79</v>
      </c>
      <c r="BK150" s="156">
        <f>ROUND(I150*H150,2)</f>
        <v>0</v>
      </c>
      <c r="BL150" s="14" t="s">
        <v>192</v>
      </c>
      <c r="BM150" s="155" t="s">
        <v>477</v>
      </c>
    </row>
    <row r="151" spans="1:65" s="2" customFormat="1" ht="6.9" customHeight="1" x14ac:dyDescent="0.2">
      <c r="A151" s="26"/>
      <c r="B151" s="41"/>
      <c r="C151" s="42"/>
      <c r="D151" s="42"/>
      <c r="E151" s="42"/>
      <c r="F151" s="42"/>
      <c r="G151" s="42"/>
      <c r="H151" s="42"/>
      <c r="I151" s="42"/>
      <c r="J151" s="42"/>
      <c r="K151" s="42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5:K150"/>
  <mergeCells count="13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6"/>
  <sheetViews>
    <sheetView showGridLines="0" topLeftCell="A118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93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636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418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478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645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ROUND((SUM(BG123:BG135)),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ROUND((SUM(BH123:BH135)),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ROUND((SUM(BI123:BI135)),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418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12 - Zateplenie strešného plášťa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112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114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115</v>
      </c>
      <c r="E101" s="118"/>
      <c r="F101" s="118"/>
      <c r="G101" s="118"/>
      <c r="H101" s="118"/>
      <c r="I101" s="118"/>
      <c r="J101" s="119"/>
      <c r="L101" s="116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" customHeight="1" x14ac:dyDescent="0.2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" customHeight="1" x14ac:dyDescent="0.2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" customHeight="1" x14ac:dyDescent="0.2">
      <c r="A108" s="26"/>
      <c r="B108" s="27"/>
      <c r="C108" s="18" t="s">
        <v>640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19" t="str">
        <f>E7</f>
        <v>Zníženie energetickej náročnosti objektov ZTS Sabinov a.s.                                                                                     - SO 380Obnova haly udržbarského strediska</v>
      </c>
      <c r="F111" s="220"/>
      <c r="G111" s="220"/>
      <c r="H111" s="220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17"/>
      <c r="C112" s="23" t="s">
        <v>99</v>
      </c>
      <c r="L112" s="17"/>
    </row>
    <row r="113" spans="1:65" s="2" customFormat="1" ht="16.5" customHeight="1" x14ac:dyDescent="0.2">
      <c r="A113" s="26"/>
      <c r="B113" s="27"/>
      <c r="C113" s="26"/>
      <c r="D113" s="26"/>
      <c r="E113" s="219" t="s">
        <v>418</v>
      </c>
      <c r="F113" s="218"/>
      <c r="G113" s="218"/>
      <c r="H113" s="218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101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206" t="str">
        <f>E11</f>
        <v>12 - Zateplenie strešného plášťa</v>
      </c>
      <c r="F115" s="218"/>
      <c r="G115" s="218"/>
      <c r="H115" s="21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3" t="s">
        <v>14</v>
      </c>
      <c r="D117" s="26"/>
      <c r="E117" s="26"/>
      <c r="F117" s="21" t="str">
        <f>F14</f>
        <v xml:space="preserve"> </v>
      </c>
      <c r="G117" s="26"/>
      <c r="H117" s="26"/>
      <c r="I117" s="23" t="s">
        <v>16</v>
      </c>
      <c r="J117" s="49" t="str">
        <f>IF(J14="","",J14)</f>
        <v>9.12.2019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18</v>
      </c>
      <c r="D119" s="26"/>
      <c r="E119" s="26"/>
      <c r="F119" s="21" t="str">
        <f>E17</f>
        <v xml:space="preserve"> </v>
      </c>
      <c r="G119" s="26"/>
      <c r="H119" s="26"/>
      <c r="I119" s="23" t="s">
        <v>22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21</v>
      </c>
      <c r="D120" s="26"/>
      <c r="E120" s="26"/>
      <c r="F120" s="21" t="str">
        <f>IF(E20="","",E20)</f>
        <v xml:space="preserve"> </v>
      </c>
      <c r="G120" s="26"/>
      <c r="H120" s="26"/>
      <c r="I120" s="23" t="s">
        <v>24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20"/>
      <c r="B122" s="121"/>
      <c r="C122" s="122" t="s">
        <v>117</v>
      </c>
      <c r="D122" s="123" t="s">
        <v>51</v>
      </c>
      <c r="E122" s="123" t="s">
        <v>47</v>
      </c>
      <c r="F122" s="123" t="s">
        <v>48</v>
      </c>
      <c r="G122" s="123" t="s">
        <v>118</v>
      </c>
      <c r="H122" s="123" t="s">
        <v>119</v>
      </c>
      <c r="I122" s="123" t="s">
        <v>120</v>
      </c>
      <c r="J122" s="124" t="s">
        <v>104</v>
      </c>
      <c r="K122" s="125" t="s">
        <v>121</v>
      </c>
      <c r="L122" s="126"/>
      <c r="M122" s="56" t="s">
        <v>1</v>
      </c>
      <c r="N122" s="57" t="s">
        <v>30</v>
      </c>
      <c r="O122" s="57" t="s">
        <v>122</v>
      </c>
      <c r="P122" s="57" t="s">
        <v>123</v>
      </c>
      <c r="Q122" s="57" t="s">
        <v>124</v>
      </c>
      <c r="R122" s="57" t="s">
        <v>125</v>
      </c>
      <c r="S122" s="57" t="s">
        <v>126</v>
      </c>
      <c r="T122" s="58" t="s">
        <v>127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5" customHeight="1" x14ac:dyDescent="0.3">
      <c r="A123" s="26"/>
      <c r="B123" s="27"/>
      <c r="C123" s="63" t="s">
        <v>105</v>
      </c>
      <c r="D123" s="26"/>
      <c r="E123" s="26"/>
      <c r="F123" s="26"/>
      <c r="G123" s="26"/>
      <c r="H123" s="26"/>
      <c r="I123" s="26"/>
      <c r="J123" s="127"/>
      <c r="K123" s="26"/>
      <c r="L123" s="27"/>
      <c r="M123" s="59"/>
      <c r="N123" s="50"/>
      <c r="O123" s="60"/>
      <c r="P123" s="128">
        <f>P124</f>
        <v>0</v>
      </c>
      <c r="Q123" s="60"/>
      <c r="R123" s="128">
        <f>R124</f>
        <v>0</v>
      </c>
      <c r="S123" s="60"/>
      <c r="T123" s="129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65</v>
      </c>
      <c r="AU123" s="14" t="s">
        <v>106</v>
      </c>
      <c r="BK123" s="130">
        <f>BK124</f>
        <v>0</v>
      </c>
    </row>
    <row r="124" spans="1:65" s="12" customFormat="1" ht="25.95" customHeight="1" x14ac:dyDescent="0.25">
      <c r="B124" s="131"/>
      <c r="D124" s="132" t="s">
        <v>65</v>
      </c>
      <c r="E124" s="133" t="s">
        <v>221</v>
      </c>
      <c r="F124" s="133" t="s">
        <v>222</v>
      </c>
      <c r="J124" s="134"/>
      <c r="L124" s="131"/>
      <c r="M124" s="135"/>
      <c r="N124" s="136"/>
      <c r="O124" s="136"/>
      <c r="P124" s="137">
        <f>P125+P130</f>
        <v>0</v>
      </c>
      <c r="Q124" s="136"/>
      <c r="R124" s="137">
        <f>R125+R130</f>
        <v>0</v>
      </c>
      <c r="S124" s="136"/>
      <c r="T124" s="138">
        <f>T125+T130</f>
        <v>0</v>
      </c>
      <c r="AR124" s="132" t="s">
        <v>79</v>
      </c>
      <c r="AT124" s="139" t="s">
        <v>65</v>
      </c>
      <c r="AU124" s="139" t="s">
        <v>66</v>
      </c>
      <c r="AY124" s="132" t="s">
        <v>130</v>
      </c>
      <c r="BK124" s="140">
        <f>BK125+BK130</f>
        <v>0</v>
      </c>
    </row>
    <row r="125" spans="1:65" s="12" customFormat="1" ht="22.95" customHeight="1" x14ac:dyDescent="0.25">
      <c r="B125" s="131"/>
      <c r="D125" s="132" t="s">
        <v>65</v>
      </c>
      <c r="E125" s="141" t="s">
        <v>239</v>
      </c>
      <c r="F125" s="141" t="s">
        <v>240</v>
      </c>
      <c r="J125" s="142"/>
      <c r="L125" s="131"/>
      <c r="M125" s="135"/>
      <c r="N125" s="136"/>
      <c r="O125" s="136"/>
      <c r="P125" s="137">
        <f>SUM(P126:P129)</f>
        <v>0</v>
      </c>
      <c r="Q125" s="136"/>
      <c r="R125" s="137">
        <f>SUM(R126:R129)</f>
        <v>0</v>
      </c>
      <c r="S125" s="136"/>
      <c r="T125" s="138">
        <f>SUM(T126:T129)</f>
        <v>0</v>
      </c>
      <c r="AR125" s="132" t="s">
        <v>79</v>
      </c>
      <c r="AT125" s="139" t="s">
        <v>65</v>
      </c>
      <c r="AU125" s="139" t="s">
        <v>73</v>
      </c>
      <c r="AY125" s="132" t="s">
        <v>130</v>
      </c>
      <c r="BK125" s="140">
        <f>SUM(BK126:BK129)</f>
        <v>0</v>
      </c>
    </row>
    <row r="126" spans="1:65" s="2" customFormat="1" ht="24" customHeight="1" x14ac:dyDescent="0.2">
      <c r="A126" s="26"/>
      <c r="B126" s="143"/>
      <c r="C126" s="144" t="s">
        <v>73</v>
      </c>
      <c r="D126" s="144" t="s">
        <v>132</v>
      </c>
      <c r="E126" s="145" t="s">
        <v>479</v>
      </c>
      <c r="F126" s="146" t="s">
        <v>480</v>
      </c>
      <c r="G126" s="147" t="s">
        <v>276</v>
      </c>
      <c r="H126" s="148">
        <v>2</v>
      </c>
      <c r="I126" s="149"/>
      <c r="J126" s="149"/>
      <c r="K126" s="150"/>
      <c r="L126" s="27"/>
      <c r="M126" s="151" t="s">
        <v>1</v>
      </c>
      <c r="N126" s="152" t="s">
        <v>32</v>
      </c>
      <c r="O126" s="153">
        <v>0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192</v>
      </c>
      <c r="AT126" s="155" t="s">
        <v>132</v>
      </c>
      <c r="AU126" s="155" t="s">
        <v>79</v>
      </c>
      <c r="AY126" s="14" t="s">
        <v>130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79</v>
      </c>
      <c r="BK126" s="156">
        <f>ROUND(I126*H126,2)</f>
        <v>0</v>
      </c>
      <c r="BL126" s="14" t="s">
        <v>192</v>
      </c>
      <c r="BM126" s="155" t="s">
        <v>481</v>
      </c>
    </row>
    <row r="127" spans="1:65" s="2" customFormat="1" ht="24" customHeight="1" x14ac:dyDescent="0.2">
      <c r="A127" s="26"/>
      <c r="B127" s="143"/>
      <c r="C127" s="144" t="s">
        <v>79</v>
      </c>
      <c r="D127" s="144" t="s">
        <v>132</v>
      </c>
      <c r="E127" s="145" t="s">
        <v>482</v>
      </c>
      <c r="F127" s="146" t="s">
        <v>483</v>
      </c>
      <c r="G127" s="147" t="s">
        <v>190</v>
      </c>
      <c r="H127" s="148">
        <v>158.6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192</v>
      </c>
      <c r="AT127" s="155" t="s">
        <v>132</v>
      </c>
      <c r="AU127" s="155" t="s">
        <v>79</v>
      </c>
      <c r="AY127" s="14" t="s">
        <v>130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79</v>
      </c>
      <c r="BK127" s="156">
        <f>ROUND(I127*H127,2)</f>
        <v>0</v>
      </c>
      <c r="BL127" s="14" t="s">
        <v>192</v>
      </c>
      <c r="BM127" s="155" t="s">
        <v>484</v>
      </c>
    </row>
    <row r="128" spans="1:65" s="2" customFormat="1" ht="24" customHeight="1" x14ac:dyDescent="0.2">
      <c r="A128" s="26"/>
      <c r="B128" s="143"/>
      <c r="C128" s="144" t="s">
        <v>143</v>
      </c>
      <c r="D128" s="144" t="s">
        <v>132</v>
      </c>
      <c r="E128" s="145" t="s">
        <v>485</v>
      </c>
      <c r="F128" s="146" t="s">
        <v>486</v>
      </c>
      <c r="G128" s="147" t="s">
        <v>276</v>
      </c>
      <c r="H128" s="148">
        <v>12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0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192</v>
      </c>
      <c r="AT128" s="155" t="s">
        <v>132</v>
      </c>
      <c r="AU128" s="155" t="s">
        <v>79</v>
      </c>
      <c r="AY128" s="14" t="s">
        <v>130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79</v>
      </c>
      <c r="BK128" s="156">
        <f>ROUND(I128*H128,2)</f>
        <v>0</v>
      </c>
      <c r="BL128" s="14" t="s">
        <v>192</v>
      </c>
      <c r="BM128" s="155" t="s">
        <v>487</v>
      </c>
    </row>
    <row r="129" spans="1:65" s="2" customFormat="1" ht="24" customHeight="1" x14ac:dyDescent="0.2">
      <c r="A129" s="26"/>
      <c r="B129" s="143"/>
      <c r="C129" s="144" t="s">
        <v>136</v>
      </c>
      <c r="D129" s="144" t="s">
        <v>132</v>
      </c>
      <c r="E129" s="145" t="s">
        <v>488</v>
      </c>
      <c r="F129" s="146" t="s">
        <v>489</v>
      </c>
      <c r="G129" s="147" t="s">
        <v>190</v>
      </c>
      <c r="H129" s="148">
        <v>96.9</v>
      </c>
      <c r="I129" s="149"/>
      <c r="J129" s="149"/>
      <c r="K129" s="150"/>
      <c r="L129" s="27"/>
      <c r="M129" s="151" t="s">
        <v>1</v>
      </c>
      <c r="N129" s="152" t="s">
        <v>32</v>
      </c>
      <c r="O129" s="153">
        <v>0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192</v>
      </c>
      <c r="AT129" s="155" t="s">
        <v>132</v>
      </c>
      <c r="AU129" s="155" t="s">
        <v>79</v>
      </c>
      <c r="AY129" s="14" t="s">
        <v>130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79</v>
      </c>
      <c r="BK129" s="156">
        <f>ROUND(I129*H129,2)</f>
        <v>0</v>
      </c>
      <c r="BL129" s="14" t="s">
        <v>192</v>
      </c>
      <c r="BM129" s="155" t="s">
        <v>490</v>
      </c>
    </row>
    <row r="130" spans="1:65" s="12" customFormat="1" ht="22.95" customHeight="1" x14ac:dyDescent="0.25">
      <c r="B130" s="131"/>
      <c r="D130" s="132" t="s">
        <v>65</v>
      </c>
      <c r="E130" s="141" t="s">
        <v>249</v>
      </c>
      <c r="F130" s="141" t="s">
        <v>250</v>
      </c>
      <c r="J130" s="142"/>
      <c r="L130" s="131"/>
      <c r="M130" s="135"/>
      <c r="N130" s="136"/>
      <c r="O130" s="136"/>
      <c r="P130" s="137">
        <f>SUM(P131:P135)</f>
        <v>0</v>
      </c>
      <c r="Q130" s="136"/>
      <c r="R130" s="137">
        <f>SUM(R131:R135)</f>
        <v>0</v>
      </c>
      <c r="S130" s="136"/>
      <c r="T130" s="138">
        <f>SUM(T131:T135)</f>
        <v>0</v>
      </c>
      <c r="AR130" s="132" t="s">
        <v>79</v>
      </c>
      <c r="AT130" s="139" t="s">
        <v>65</v>
      </c>
      <c r="AU130" s="139" t="s">
        <v>73</v>
      </c>
      <c r="AY130" s="132" t="s">
        <v>130</v>
      </c>
      <c r="BK130" s="140">
        <f>SUM(BK131:BK135)</f>
        <v>0</v>
      </c>
    </row>
    <row r="131" spans="1:65" s="2" customFormat="1" ht="16.5" customHeight="1" x14ac:dyDescent="0.2">
      <c r="A131" s="26"/>
      <c r="B131" s="143"/>
      <c r="C131" s="144" t="s">
        <v>150</v>
      </c>
      <c r="D131" s="144" t="s">
        <v>132</v>
      </c>
      <c r="E131" s="145" t="s">
        <v>491</v>
      </c>
      <c r="F131" s="146" t="s">
        <v>492</v>
      </c>
      <c r="G131" s="147" t="s">
        <v>276</v>
      </c>
      <c r="H131" s="148">
        <v>3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192</v>
      </c>
      <c r="AT131" s="155" t="s">
        <v>132</v>
      </c>
      <c r="AU131" s="155" t="s">
        <v>79</v>
      </c>
      <c r="AY131" s="14" t="s">
        <v>130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79</v>
      </c>
      <c r="BK131" s="156">
        <f>ROUND(I131*H131,2)</f>
        <v>0</v>
      </c>
      <c r="BL131" s="14" t="s">
        <v>192</v>
      </c>
      <c r="BM131" s="155" t="s">
        <v>493</v>
      </c>
    </row>
    <row r="132" spans="1:65" s="2" customFormat="1" ht="24" customHeight="1" x14ac:dyDescent="0.2">
      <c r="A132" s="26"/>
      <c r="B132" s="143"/>
      <c r="C132" s="144" t="s">
        <v>138</v>
      </c>
      <c r="D132" s="144" t="s">
        <v>132</v>
      </c>
      <c r="E132" s="145" t="s">
        <v>494</v>
      </c>
      <c r="F132" s="146" t="s">
        <v>495</v>
      </c>
      <c r="G132" s="147" t="s">
        <v>276</v>
      </c>
      <c r="H132" s="148">
        <v>3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192</v>
      </c>
      <c r="AT132" s="155" t="s">
        <v>132</v>
      </c>
      <c r="AU132" s="155" t="s">
        <v>79</v>
      </c>
      <c r="AY132" s="14" t="s">
        <v>130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79</v>
      </c>
      <c r="BK132" s="156">
        <f>ROUND(I132*H132,2)</f>
        <v>0</v>
      </c>
      <c r="BL132" s="14" t="s">
        <v>192</v>
      </c>
      <c r="BM132" s="155" t="s">
        <v>496</v>
      </c>
    </row>
    <row r="133" spans="1:65" s="2" customFormat="1" ht="36" customHeight="1" x14ac:dyDescent="0.2">
      <c r="A133" s="26"/>
      <c r="B133" s="143"/>
      <c r="C133" s="144" t="s">
        <v>157</v>
      </c>
      <c r="D133" s="144" t="s">
        <v>132</v>
      </c>
      <c r="E133" s="145" t="s">
        <v>497</v>
      </c>
      <c r="F133" s="146" t="s">
        <v>498</v>
      </c>
      <c r="G133" s="147" t="s">
        <v>190</v>
      </c>
      <c r="H133" s="148">
        <v>8.5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192</v>
      </c>
      <c r="AT133" s="155" t="s">
        <v>132</v>
      </c>
      <c r="AU133" s="155" t="s">
        <v>79</v>
      </c>
      <c r="AY133" s="14" t="s">
        <v>130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192</v>
      </c>
      <c r="BM133" s="155" t="s">
        <v>499</v>
      </c>
    </row>
    <row r="134" spans="1:65" s="2" customFormat="1" ht="36" customHeight="1" x14ac:dyDescent="0.2">
      <c r="A134" s="26"/>
      <c r="B134" s="143"/>
      <c r="C134" s="144" t="s">
        <v>161</v>
      </c>
      <c r="D134" s="144" t="s">
        <v>132</v>
      </c>
      <c r="E134" s="145" t="s">
        <v>500</v>
      </c>
      <c r="F134" s="146" t="s">
        <v>501</v>
      </c>
      <c r="G134" s="147" t="s">
        <v>276</v>
      </c>
      <c r="H134" s="148">
        <v>1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192</v>
      </c>
      <c r="AT134" s="155" t="s">
        <v>132</v>
      </c>
      <c r="AU134" s="155" t="s">
        <v>79</v>
      </c>
      <c r="AY134" s="14" t="s">
        <v>130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192</v>
      </c>
      <c r="BM134" s="155" t="s">
        <v>502</v>
      </c>
    </row>
    <row r="135" spans="1:65" s="2" customFormat="1" ht="24" customHeight="1" x14ac:dyDescent="0.2">
      <c r="A135" s="26"/>
      <c r="B135" s="143"/>
      <c r="C135" s="144" t="s">
        <v>165</v>
      </c>
      <c r="D135" s="144" t="s">
        <v>132</v>
      </c>
      <c r="E135" s="145" t="s">
        <v>503</v>
      </c>
      <c r="F135" s="146" t="s">
        <v>504</v>
      </c>
      <c r="G135" s="147" t="s">
        <v>190</v>
      </c>
      <c r="H135" s="148">
        <v>8.5</v>
      </c>
      <c r="I135" s="149"/>
      <c r="J135" s="149"/>
      <c r="K135" s="150"/>
      <c r="L135" s="27"/>
      <c r="M135" s="167" t="s">
        <v>1</v>
      </c>
      <c r="N135" s="168" t="s">
        <v>32</v>
      </c>
      <c r="O135" s="169">
        <v>0</v>
      </c>
      <c r="P135" s="169">
        <f>O135*H135</f>
        <v>0</v>
      </c>
      <c r="Q135" s="169">
        <v>0</v>
      </c>
      <c r="R135" s="169">
        <f>Q135*H135</f>
        <v>0</v>
      </c>
      <c r="S135" s="169">
        <v>0</v>
      </c>
      <c r="T135" s="170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192</v>
      </c>
      <c r="AT135" s="155" t="s">
        <v>132</v>
      </c>
      <c r="AU135" s="155" t="s">
        <v>79</v>
      </c>
      <c r="AY135" s="14" t="s">
        <v>130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79</v>
      </c>
      <c r="BK135" s="156">
        <f>ROUND(I135*H135,2)</f>
        <v>0</v>
      </c>
      <c r="BL135" s="14" t="s">
        <v>192</v>
      </c>
      <c r="BM135" s="155" t="s">
        <v>505</v>
      </c>
    </row>
    <row r="136" spans="1:65" s="2" customFormat="1" ht="6.9" customHeight="1" x14ac:dyDescent="0.2">
      <c r="A136" s="26"/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27"/>
      <c r="M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</sheetData>
  <autoFilter ref="C122:K135"/>
  <mergeCells count="13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2"/>
  <sheetViews>
    <sheetView showGridLines="0" topLeftCell="A112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95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636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418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506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645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418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13 - Výmena výplní otvorových konštrukcií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112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507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508</v>
      </c>
      <c r="E101" s="118"/>
      <c r="F101" s="118"/>
      <c r="G101" s="118"/>
      <c r="H101" s="118"/>
      <c r="I101" s="118"/>
      <c r="J101" s="119"/>
      <c r="L101" s="116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" customHeight="1" x14ac:dyDescent="0.2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" customHeight="1" x14ac:dyDescent="0.2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" customHeight="1" x14ac:dyDescent="0.2">
      <c r="A108" s="26"/>
      <c r="B108" s="27"/>
      <c r="C108" s="18" t="s">
        <v>640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19" t="str">
        <f>E7</f>
        <v>Zníženie energetickej náročnosti objektov ZTS Sabinov a.s.                                                                                     - SO 380Obnova haly udržbarského strediska</v>
      </c>
      <c r="F111" s="220"/>
      <c r="G111" s="220"/>
      <c r="H111" s="220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17"/>
      <c r="C112" s="23" t="s">
        <v>99</v>
      </c>
      <c r="L112" s="17"/>
    </row>
    <row r="113" spans="1:65" s="2" customFormat="1" ht="16.5" customHeight="1" x14ac:dyDescent="0.2">
      <c r="A113" s="26"/>
      <c r="B113" s="27"/>
      <c r="C113" s="26"/>
      <c r="D113" s="26"/>
      <c r="E113" s="219" t="s">
        <v>418</v>
      </c>
      <c r="F113" s="218"/>
      <c r="G113" s="218"/>
      <c r="H113" s="218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101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206" t="str">
        <f>E11</f>
        <v>13 - Výmena výplní otvorových konštrukcií</v>
      </c>
      <c r="F115" s="218"/>
      <c r="G115" s="218"/>
      <c r="H115" s="21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3" t="s">
        <v>14</v>
      </c>
      <c r="D117" s="26"/>
      <c r="E117" s="26"/>
      <c r="F117" s="21" t="str">
        <f>F14</f>
        <v xml:space="preserve"> </v>
      </c>
      <c r="G117" s="26"/>
      <c r="H117" s="26"/>
      <c r="I117" s="23" t="s">
        <v>16</v>
      </c>
      <c r="J117" s="49" t="str">
        <f>IF(J14="","",J14)</f>
        <v>9.12.2019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18</v>
      </c>
      <c r="D119" s="26"/>
      <c r="E119" s="26"/>
      <c r="F119" s="21" t="str">
        <f>E17</f>
        <v xml:space="preserve"> </v>
      </c>
      <c r="G119" s="26"/>
      <c r="H119" s="26"/>
      <c r="I119" s="23" t="s">
        <v>22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21</v>
      </c>
      <c r="D120" s="26"/>
      <c r="E120" s="26"/>
      <c r="F120" s="21" t="str">
        <f>IF(E20="","",E20)</f>
        <v xml:space="preserve"> </v>
      </c>
      <c r="G120" s="26"/>
      <c r="H120" s="26"/>
      <c r="I120" s="23" t="s">
        <v>24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20"/>
      <c r="B122" s="121"/>
      <c r="C122" s="122" t="s">
        <v>117</v>
      </c>
      <c r="D122" s="123" t="s">
        <v>51</v>
      </c>
      <c r="E122" s="123" t="s">
        <v>47</v>
      </c>
      <c r="F122" s="123" t="s">
        <v>48</v>
      </c>
      <c r="G122" s="123" t="s">
        <v>118</v>
      </c>
      <c r="H122" s="123" t="s">
        <v>119</v>
      </c>
      <c r="I122" s="123" t="s">
        <v>120</v>
      </c>
      <c r="J122" s="124" t="s">
        <v>104</v>
      </c>
      <c r="K122" s="125" t="s">
        <v>121</v>
      </c>
      <c r="L122" s="126"/>
      <c r="M122" s="56" t="s">
        <v>1</v>
      </c>
      <c r="N122" s="57" t="s">
        <v>30</v>
      </c>
      <c r="O122" s="57" t="s">
        <v>122</v>
      </c>
      <c r="P122" s="57" t="s">
        <v>123</v>
      </c>
      <c r="Q122" s="57" t="s">
        <v>124</v>
      </c>
      <c r="R122" s="57" t="s">
        <v>125</v>
      </c>
      <c r="S122" s="57" t="s">
        <v>126</v>
      </c>
      <c r="T122" s="58" t="s">
        <v>127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5" customHeight="1" x14ac:dyDescent="0.3">
      <c r="A123" s="26"/>
      <c r="B123" s="27"/>
      <c r="C123" s="63" t="s">
        <v>105</v>
      </c>
      <c r="D123" s="26"/>
      <c r="E123" s="26"/>
      <c r="F123" s="26"/>
      <c r="G123" s="26"/>
      <c r="H123" s="26"/>
      <c r="I123" s="26"/>
      <c r="J123" s="127"/>
      <c r="K123" s="26"/>
      <c r="L123" s="27"/>
      <c r="M123" s="59"/>
      <c r="N123" s="50"/>
      <c r="O123" s="60"/>
      <c r="P123" s="128">
        <f>P124</f>
        <v>0</v>
      </c>
      <c r="Q123" s="60"/>
      <c r="R123" s="128">
        <f>R124</f>
        <v>0</v>
      </c>
      <c r="S123" s="60"/>
      <c r="T123" s="129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65</v>
      </c>
      <c r="AU123" s="14" t="s">
        <v>106</v>
      </c>
      <c r="BK123" s="130">
        <f>BK124</f>
        <v>0</v>
      </c>
    </row>
    <row r="124" spans="1:65" s="12" customFormat="1" ht="25.95" customHeight="1" x14ac:dyDescent="0.25">
      <c r="B124" s="131"/>
      <c r="D124" s="132" t="s">
        <v>65</v>
      </c>
      <c r="E124" s="133" t="s">
        <v>221</v>
      </c>
      <c r="F124" s="133" t="s">
        <v>222</v>
      </c>
      <c r="J124" s="134"/>
      <c r="L124" s="131"/>
      <c r="M124" s="135"/>
      <c r="N124" s="136"/>
      <c r="O124" s="136"/>
      <c r="P124" s="137">
        <f>P125+P129</f>
        <v>0</v>
      </c>
      <c r="Q124" s="136"/>
      <c r="R124" s="137">
        <f>R125+R129</f>
        <v>0</v>
      </c>
      <c r="S124" s="136"/>
      <c r="T124" s="138">
        <f>T125+T129</f>
        <v>0</v>
      </c>
      <c r="AR124" s="132" t="s">
        <v>79</v>
      </c>
      <c r="AT124" s="139" t="s">
        <v>65</v>
      </c>
      <c r="AU124" s="139" t="s">
        <v>66</v>
      </c>
      <c r="AY124" s="132" t="s">
        <v>130</v>
      </c>
      <c r="BK124" s="140">
        <f>BK125+BK129</f>
        <v>0</v>
      </c>
    </row>
    <row r="125" spans="1:65" s="12" customFormat="1" ht="22.95" customHeight="1" x14ac:dyDescent="0.25">
      <c r="B125" s="131"/>
      <c r="D125" s="132" t="s">
        <v>65</v>
      </c>
      <c r="E125" s="141" t="s">
        <v>509</v>
      </c>
      <c r="F125" s="141" t="s">
        <v>510</v>
      </c>
      <c r="J125" s="142"/>
      <c r="L125" s="131"/>
      <c r="M125" s="135"/>
      <c r="N125" s="136"/>
      <c r="O125" s="136"/>
      <c r="P125" s="137">
        <f>SUM(P126:P128)</f>
        <v>0</v>
      </c>
      <c r="Q125" s="136"/>
      <c r="R125" s="137">
        <f>SUM(R126:R128)</f>
        <v>0</v>
      </c>
      <c r="S125" s="136"/>
      <c r="T125" s="138">
        <f>SUM(T126:T128)</f>
        <v>0</v>
      </c>
      <c r="AR125" s="132" t="s">
        <v>79</v>
      </c>
      <c r="AT125" s="139" t="s">
        <v>65</v>
      </c>
      <c r="AU125" s="139" t="s">
        <v>73</v>
      </c>
      <c r="AY125" s="132" t="s">
        <v>130</v>
      </c>
      <c r="BK125" s="140">
        <f>SUM(BK126:BK128)</f>
        <v>0</v>
      </c>
    </row>
    <row r="126" spans="1:65" s="2" customFormat="1" ht="24" customHeight="1" x14ac:dyDescent="0.2">
      <c r="A126" s="26"/>
      <c r="B126" s="143"/>
      <c r="C126" s="144" t="s">
        <v>73</v>
      </c>
      <c r="D126" s="144" t="s">
        <v>132</v>
      </c>
      <c r="E126" s="145" t="s">
        <v>511</v>
      </c>
      <c r="F126" s="146" t="s">
        <v>512</v>
      </c>
      <c r="G126" s="147" t="s">
        <v>135</v>
      </c>
      <c r="H126" s="148">
        <v>40.823999999999998</v>
      </c>
      <c r="I126" s="149"/>
      <c r="J126" s="149"/>
      <c r="K126" s="150"/>
      <c r="L126" s="27"/>
      <c r="M126" s="151" t="s">
        <v>1</v>
      </c>
      <c r="N126" s="152" t="s">
        <v>32</v>
      </c>
      <c r="O126" s="153">
        <v>0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192</v>
      </c>
      <c r="AT126" s="155" t="s">
        <v>132</v>
      </c>
      <c r="AU126" s="155" t="s">
        <v>79</v>
      </c>
      <c r="AY126" s="14" t="s">
        <v>130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79</v>
      </c>
      <c r="BK126" s="156">
        <f>ROUND(I126*H126,2)</f>
        <v>0</v>
      </c>
      <c r="BL126" s="14" t="s">
        <v>192</v>
      </c>
      <c r="BM126" s="155" t="s">
        <v>513</v>
      </c>
    </row>
    <row r="127" spans="1:65" s="2" customFormat="1" ht="24" customHeight="1" x14ac:dyDescent="0.2">
      <c r="A127" s="26"/>
      <c r="B127" s="143"/>
      <c r="C127" s="144" t="s">
        <v>79</v>
      </c>
      <c r="D127" s="144" t="s">
        <v>132</v>
      </c>
      <c r="E127" s="145" t="s">
        <v>514</v>
      </c>
      <c r="F127" s="146" t="s">
        <v>515</v>
      </c>
      <c r="G127" s="147" t="s">
        <v>135</v>
      </c>
      <c r="H127" s="148">
        <v>40.823999999999998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192</v>
      </c>
      <c r="AT127" s="155" t="s">
        <v>132</v>
      </c>
      <c r="AU127" s="155" t="s">
        <v>79</v>
      </c>
      <c r="AY127" s="14" t="s">
        <v>130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79</v>
      </c>
      <c r="BK127" s="156">
        <f>ROUND(I127*H127,2)</f>
        <v>0</v>
      </c>
      <c r="BL127" s="14" t="s">
        <v>192</v>
      </c>
      <c r="BM127" s="155" t="s">
        <v>516</v>
      </c>
    </row>
    <row r="128" spans="1:65" s="2" customFormat="1" ht="24" customHeight="1" x14ac:dyDescent="0.2">
      <c r="A128" s="26"/>
      <c r="B128" s="143"/>
      <c r="C128" s="144" t="s">
        <v>143</v>
      </c>
      <c r="D128" s="144" t="s">
        <v>132</v>
      </c>
      <c r="E128" s="145" t="s">
        <v>517</v>
      </c>
      <c r="F128" s="146" t="s">
        <v>518</v>
      </c>
      <c r="G128" s="147" t="s">
        <v>135</v>
      </c>
      <c r="H128" s="148">
        <v>40.823999999999998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0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192</v>
      </c>
      <c r="AT128" s="155" t="s">
        <v>132</v>
      </c>
      <c r="AU128" s="155" t="s">
        <v>79</v>
      </c>
      <c r="AY128" s="14" t="s">
        <v>130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79</v>
      </c>
      <c r="BK128" s="156">
        <f>ROUND(I128*H128,2)</f>
        <v>0</v>
      </c>
      <c r="BL128" s="14" t="s">
        <v>192</v>
      </c>
      <c r="BM128" s="155" t="s">
        <v>519</v>
      </c>
    </row>
    <row r="129" spans="1:65" s="12" customFormat="1" ht="22.95" customHeight="1" x14ac:dyDescent="0.25">
      <c r="B129" s="131"/>
      <c r="D129" s="132" t="s">
        <v>65</v>
      </c>
      <c r="E129" s="141" t="s">
        <v>520</v>
      </c>
      <c r="F129" s="141" t="s">
        <v>521</v>
      </c>
      <c r="J129" s="142"/>
      <c r="L129" s="131"/>
      <c r="M129" s="135"/>
      <c r="N129" s="136"/>
      <c r="O129" s="136"/>
      <c r="P129" s="137">
        <f>SUM(P130:P131)</f>
        <v>0</v>
      </c>
      <c r="Q129" s="136"/>
      <c r="R129" s="137">
        <f>SUM(R130:R131)</f>
        <v>0</v>
      </c>
      <c r="S129" s="136"/>
      <c r="T129" s="138">
        <f>SUM(T130:T131)</f>
        <v>0</v>
      </c>
      <c r="AR129" s="132" t="s">
        <v>79</v>
      </c>
      <c r="AT129" s="139" t="s">
        <v>65</v>
      </c>
      <c r="AU129" s="139" t="s">
        <v>73</v>
      </c>
      <c r="AY129" s="132" t="s">
        <v>130</v>
      </c>
      <c r="BK129" s="140">
        <f>SUM(BK130:BK131)</f>
        <v>0</v>
      </c>
    </row>
    <row r="130" spans="1:65" s="2" customFormat="1" ht="16.5" customHeight="1" x14ac:dyDescent="0.2">
      <c r="A130" s="26"/>
      <c r="B130" s="143"/>
      <c r="C130" s="144" t="s">
        <v>136</v>
      </c>
      <c r="D130" s="144" t="s">
        <v>132</v>
      </c>
      <c r="E130" s="145" t="s">
        <v>522</v>
      </c>
      <c r="F130" s="146" t="s">
        <v>523</v>
      </c>
      <c r="G130" s="147" t="s">
        <v>135</v>
      </c>
      <c r="H130" s="148">
        <v>208.535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192</v>
      </c>
      <c r="AT130" s="155" t="s">
        <v>132</v>
      </c>
      <c r="AU130" s="155" t="s">
        <v>79</v>
      </c>
      <c r="AY130" s="14" t="s">
        <v>130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79</v>
      </c>
      <c r="BK130" s="156">
        <f>ROUND(I130*H130,2)</f>
        <v>0</v>
      </c>
      <c r="BL130" s="14" t="s">
        <v>192</v>
      </c>
      <c r="BM130" s="155" t="s">
        <v>524</v>
      </c>
    </row>
    <row r="131" spans="1:65" s="2" customFormat="1" ht="16.5" customHeight="1" x14ac:dyDescent="0.2">
      <c r="A131" s="26"/>
      <c r="B131" s="143"/>
      <c r="C131" s="144" t="s">
        <v>150</v>
      </c>
      <c r="D131" s="144" t="s">
        <v>132</v>
      </c>
      <c r="E131" s="145" t="s">
        <v>525</v>
      </c>
      <c r="F131" s="146" t="s">
        <v>526</v>
      </c>
      <c r="G131" s="147" t="s">
        <v>135</v>
      </c>
      <c r="H131" s="148">
        <v>208.535</v>
      </c>
      <c r="I131" s="149"/>
      <c r="J131" s="149"/>
      <c r="K131" s="150"/>
      <c r="L131" s="27"/>
      <c r="M131" s="167" t="s">
        <v>1</v>
      </c>
      <c r="N131" s="168" t="s">
        <v>32</v>
      </c>
      <c r="O131" s="169">
        <v>0</v>
      </c>
      <c r="P131" s="169">
        <f>O131*H131</f>
        <v>0</v>
      </c>
      <c r="Q131" s="169">
        <v>0</v>
      </c>
      <c r="R131" s="169">
        <f>Q131*H131</f>
        <v>0</v>
      </c>
      <c r="S131" s="169">
        <v>0</v>
      </c>
      <c r="T131" s="17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192</v>
      </c>
      <c r="AT131" s="155" t="s">
        <v>132</v>
      </c>
      <c r="AU131" s="155" t="s">
        <v>79</v>
      </c>
      <c r="AY131" s="14" t="s">
        <v>130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79</v>
      </c>
      <c r="BK131" s="156">
        <f>ROUND(I131*H131,2)</f>
        <v>0</v>
      </c>
      <c r="BL131" s="14" t="s">
        <v>192</v>
      </c>
      <c r="BM131" s="155" t="s">
        <v>527</v>
      </c>
    </row>
    <row r="132" spans="1:65" s="2" customFormat="1" ht="6.9" customHeight="1" x14ac:dyDescent="0.2">
      <c r="A132" s="26"/>
      <c r="B132" s="41"/>
      <c r="C132" s="42"/>
      <c r="D132" s="42"/>
      <c r="E132" s="42"/>
      <c r="F132" s="42"/>
      <c r="G132" s="42"/>
      <c r="H132" s="42"/>
      <c r="I132" s="42"/>
      <c r="J132" s="42"/>
      <c r="K132" s="42"/>
      <c r="L132" s="27"/>
      <c r="M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</sheetData>
  <autoFilter ref="C122:K131"/>
  <mergeCells count="13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7"/>
  <sheetViews>
    <sheetView showGridLines="0" topLeftCell="A133" workbookViewId="0">
      <selection activeCell="F25" sqref="F25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89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98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641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9" t="str">
        <f>'Rekapitulácia stavby'!K6</f>
        <v>Zníženie energetickej náročnosti objektov ZTS Sabinov a.s.                                                                                     - SO 380Obnova haly udržbarského strediska</v>
      </c>
      <c r="F7" s="220"/>
      <c r="G7" s="220"/>
      <c r="H7" s="220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9" t="s">
        <v>418</v>
      </c>
      <c r="F9" s="218"/>
      <c r="G9" s="218"/>
      <c r="H9" s="21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06" t="s">
        <v>528</v>
      </c>
      <c r="F11" s="218"/>
      <c r="G11" s="218"/>
      <c r="H11" s="21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4" t="s">
        <v>643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3" t="str">
        <f>'Rekapitulácia stavby'!E14</f>
        <v xml:space="preserve"> </v>
      </c>
      <c r="F20" s="183"/>
      <c r="G20" s="183"/>
      <c r="H20" s="183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21" t="s">
        <v>644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2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4" t="s">
        <v>648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90" t="s">
        <v>1</v>
      </c>
      <c r="F29" s="190"/>
      <c r="G29" s="190"/>
      <c r="H29" s="19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ROUND((SUM(BG122:BG156)),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ROUND((SUM(BH122:BH156)),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ROUND((SUM(BI122:BI156)),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9" t="str">
        <f>E7</f>
        <v>Zníženie energetickej náročnosti objektov ZTS Sabinov a.s.                                                                                     - SO 380Obnova haly udržbarského strediska</v>
      </c>
      <c r="F85" s="220"/>
      <c r="G85" s="220"/>
      <c r="H85" s="22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9" t="s">
        <v>418</v>
      </c>
      <c r="F87" s="218"/>
      <c r="G87" s="218"/>
      <c r="H87" s="21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06" t="str">
        <f>E11</f>
        <v>14 - Ochrana pred bleskom</v>
      </c>
      <c r="F89" s="218"/>
      <c r="G89" s="218"/>
      <c r="H89" s="21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529</v>
      </c>
      <c r="E99" s="114"/>
      <c r="F99" s="114"/>
      <c r="G99" s="114"/>
      <c r="H99" s="114"/>
      <c r="I99" s="114"/>
      <c r="J99" s="115"/>
      <c r="L99" s="112"/>
    </row>
    <row r="100" spans="1:47" s="9" customFormat="1" ht="24.9" customHeight="1" x14ac:dyDescent="0.2">
      <c r="B100" s="112"/>
      <c r="D100" s="113" t="s">
        <v>530</v>
      </c>
      <c r="E100" s="114"/>
      <c r="F100" s="114"/>
      <c r="G100" s="114"/>
      <c r="H100" s="114"/>
      <c r="I100" s="114"/>
      <c r="J100" s="115"/>
      <c r="L100" s="112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640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9" t="str">
        <f>E7</f>
        <v>Zníženie energetickej náročnosti objektov ZTS Sabinov a.s.                                                                                     - SO 380Obnova haly udržbarského strediska</v>
      </c>
      <c r="F110" s="220"/>
      <c r="G110" s="220"/>
      <c r="H110" s="220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99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19" t="s">
        <v>418</v>
      </c>
      <c r="F112" s="218"/>
      <c r="G112" s="218"/>
      <c r="H112" s="218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101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206" t="str">
        <f>E11</f>
        <v>14 - Ochrana pred bleskom</v>
      </c>
      <c r="F114" s="218"/>
      <c r="G114" s="218"/>
      <c r="H114" s="218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117</v>
      </c>
      <c r="D121" s="123" t="s">
        <v>51</v>
      </c>
      <c r="E121" s="123" t="s">
        <v>47</v>
      </c>
      <c r="F121" s="123" t="s">
        <v>48</v>
      </c>
      <c r="G121" s="123" t="s">
        <v>118</v>
      </c>
      <c r="H121" s="123" t="s">
        <v>119</v>
      </c>
      <c r="I121" s="123" t="s">
        <v>120</v>
      </c>
      <c r="J121" s="124" t="s">
        <v>104</v>
      </c>
      <c r="K121" s="125" t="s">
        <v>121</v>
      </c>
      <c r="L121" s="126"/>
      <c r="M121" s="56" t="s">
        <v>1</v>
      </c>
      <c r="N121" s="57" t="s">
        <v>30</v>
      </c>
      <c r="O121" s="57" t="s">
        <v>122</v>
      </c>
      <c r="P121" s="57" t="s">
        <v>123</v>
      </c>
      <c r="Q121" s="57" t="s">
        <v>124</v>
      </c>
      <c r="R121" s="57" t="s">
        <v>125</v>
      </c>
      <c r="S121" s="57" t="s">
        <v>126</v>
      </c>
      <c r="T121" s="58" t="s">
        <v>127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105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P123+P155</f>
        <v>0</v>
      </c>
      <c r="Q122" s="60"/>
      <c r="R122" s="128">
        <f>R123+R155</f>
        <v>725</v>
      </c>
      <c r="S122" s="60"/>
      <c r="T122" s="129">
        <f>T123+T155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106</v>
      </c>
      <c r="BK122" s="130">
        <f>BK123+BK155</f>
        <v>0</v>
      </c>
    </row>
    <row r="123" spans="1:65" s="12" customFormat="1" ht="25.95" customHeight="1" x14ac:dyDescent="0.25">
      <c r="B123" s="131"/>
      <c r="D123" s="132" t="s">
        <v>65</v>
      </c>
      <c r="E123" s="133" t="s">
        <v>531</v>
      </c>
      <c r="F123" s="133" t="s">
        <v>532</v>
      </c>
      <c r="J123" s="134"/>
      <c r="L123" s="131"/>
      <c r="M123" s="135"/>
      <c r="N123" s="136"/>
      <c r="O123" s="136"/>
      <c r="P123" s="137">
        <f>SUM(P124:P154)</f>
        <v>0</v>
      </c>
      <c r="Q123" s="136"/>
      <c r="R123" s="137">
        <f>SUM(R124:R154)</f>
        <v>725</v>
      </c>
      <c r="S123" s="136"/>
      <c r="T123" s="138">
        <f>SUM(T124:T154)</f>
        <v>0</v>
      </c>
      <c r="AR123" s="132" t="s">
        <v>143</v>
      </c>
      <c r="AT123" s="139" t="s">
        <v>65</v>
      </c>
      <c r="AU123" s="139" t="s">
        <v>66</v>
      </c>
      <c r="AY123" s="132" t="s">
        <v>130</v>
      </c>
      <c r="BK123" s="140">
        <f>SUM(BK124:BK154)</f>
        <v>0</v>
      </c>
    </row>
    <row r="124" spans="1:65" s="2" customFormat="1" ht="16.5" customHeight="1" x14ac:dyDescent="0.2">
      <c r="A124" s="26"/>
      <c r="B124" s="143"/>
      <c r="C124" s="157" t="s">
        <v>73</v>
      </c>
      <c r="D124" s="157" t="s">
        <v>230</v>
      </c>
      <c r="E124" s="158" t="s">
        <v>533</v>
      </c>
      <c r="F124" s="159" t="s">
        <v>534</v>
      </c>
      <c r="G124" s="160" t="s">
        <v>258</v>
      </c>
      <c r="H124" s="161">
        <v>60</v>
      </c>
      <c r="I124" s="162"/>
      <c r="J124" s="162"/>
      <c r="K124" s="163"/>
      <c r="L124" s="164"/>
      <c r="M124" s="165" t="s">
        <v>1</v>
      </c>
      <c r="N124" s="166" t="s">
        <v>32</v>
      </c>
      <c r="O124" s="153">
        <v>0</v>
      </c>
      <c r="P124" s="153">
        <f t="shared" ref="P124:P154" si="0">O124*H124</f>
        <v>0</v>
      </c>
      <c r="Q124" s="153">
        <v>1</v>
      </c>
      <c r="R124" s="153">
        <f t="shared" ref="R124:R154" si="1">Q124*H124</f>
        <v>60</v>
      </c>
      <c r="S124" s="153">
        <v>0</v>
      </c>
      <c r="T124" s="154">
        <f t="shared" ref="T124:T154" si="2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535</v>
      </c>
      <c r="AT124" s="155" t="s">
        <v>230</v>
      </c>
      <c r="AU124" s="155" t="s">
        <v>73</v>
      </c>
      <c r="AY124" s="14" t="s">
        <v>130</v>
      </c>
      <c r="BE124" s="156">
        <f t="shared" ref="BE124:BE154" si="3">IF(N124="základná",J124,0)</f>
        <v>0</v>
      </c>
      <c r="BF124" s="156">
        <f t="shared" ref="BF124:BF154" si="4">IF(N124="znížená",J124,0)</f>
        <v>0</v>
      </c>
      <c r="BG124" s="156">
        <f t="shared" ref="BG124:BG154" si="5">IF(N124="zákl. prenesená",J124,0)</f>
        <v>0</v>
      </c>
      <c r="BH124" s="156">
        <f t="shared" ref="BH124:BH154" si="6">IF(N124="zníž. prenesená",J124,0)</f>
        <v>0</v>
      </c>
      <c r="BI124" s="156">
        <f t="shared" ref="BI124:BI154" si="7">IF(N124="nulová",J124,0)</f>
        <v>0</v>
      </c>
      <c r="BJ124" s="14" t="s">
        <v>79</v>
      </c>
      <c r="BK124" s="156">
        <f t="shared" ref="BK124:BK154" si="8">ROUND(I124*H124,2)</f>
        <v>0</v>
      </c>
      <c r="BL124" s="14" t="s">
        <v>211</v>
      </c>
      <c r="BM124" s="155" t="s">
        <v>536</v>
      </c>
    </row>
    <row r="125" spans="1:65" s="2" customFormat="1" ht="16.5" customHeight="1" x14ac:dyDescent="0.2">
      <c r="A125" s="26"/>
      <c r="B125" s="143"/>
      <c r="C125" s="157" t="s">
        <v>79</v>
      </c>
      <c r="D125" s="157" t="s">
        <v>230</v>
      </c>
      <c r="E125" s="158" t="s">
        <v>537</v>
      </c>
      <c r="F125" s="159" t="s">
        <v>538</v>
      </c>
      <c r="G125" s="160" t="s">
        <v>276</v>
      </c>
      <c r="H125" s="161">
        <v>400</v>
      </c>
      <c r="I125" s="162"/>
      <c r="J125" s="162"/>
      <c r="K125" s="163"/>
      <c r="L125" s="164"/>
      <c r="M125" s="165" t="s">
        <v>1</v>
      </c>
      <c r="N125" s="166" t="s">
        <v>32</v>
      </c>
      <c r="O125" s="153">
        <v>0</v>
      </c>
      <c r="P125" s="153">
        <f t="shared" si="0"/>
        <v>0</v>
      </c>
      <c r="Q125" s="153">
        <v>1.1000000000000001</v>
      </c>
      <c r="R125" s="153">
        <f t="shared" si="1"/>
        <v>440.00000000000006</v>
      </c>
      <c r="S125" s="153">
        <v>0</v>
      </c>
      <c r="T125" s="154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535</v>
      </c>
      <c r="AT125" s="155" t="s">
        <v>230</v>
      </c>
      <c r="AU125" s="155" t="s">
        <v>73</v>
      </c>
      <c r="AY125" s="14" t="s">
        <v>130</v>
      </c>
      <c r="BE125" s="156">
        <f t="shared" si="3"/>
        <v>0</v>
      </c>
      <c r="BF125" s="156">
        <f t="shared" si="4"/>
        <v>0</v>
      </c>
      <c r="BG125" s="156">
        <f t="shared" si="5"/>
        <v>0</v>
      </c>
      <c r="BH125" s="156">
        <f t="shared" si="6"/>
        <v>0</v>
      </c>
      <c r="BI125" s="156">
        <f t="shared" si="7"/>
        <v>0</v>
      </c>
      <c r="BJ125" s="14" t="s">
        <v>79</v>
      </c>
      <c r="BK125" s="156">
        <f t="shared" si="8"/>
        <v>0</v>
      </c>
      <c r="BL125" s="14" t="s">
        <v>211</v>
      </c>
      <c r="BM125" s="155" t="s">
        <v>539</v>
      </c>
    </row>
    <row r="126" spans="1:65" s="2" customFormat="1" ht="16.5" customHeight="1" x14ac:dyDescent="0.2">
      <c r="A126" s="26"/>
      <c r="B126" s="143"/>
      <c r="C126" s="157" t="s">
        <v>143</v>
      </c>
      <c r="D126" s="157" t="s">
        <v>230</v>
      </c>
      <c r="E126" s="158" t="s">
        <v>540</v>
      </c>
      <c r="F126" s="159" t="s">
        <v>541</v>
      </c>
      <c r="G126" s="160" t="s">
        <v>258</v>
      </c>
      <c r="H126" s="161">
        <v>200</v>
      </c>
      <c r="I126" s="162"/>
      <c r="J126" s="162"/>
      <c r="K126" s="163"/>
      <c r="L126" s="164"/>
      <c r="M126" s="165" t="s">
        <v>1</v>
      </c>
      <c r="N126" s="166" t="s">
        <v>32</v>
      </c>
      <c r="O126" s="153">
        <v>0</v>
      </c>
      <c r="P126" s="153">
        <f t="shared" si="0"/>
        <v>0</v>
      </c>
      <c r="Q126" s="153">
        <v>1</v>
      </c>
      <c r="R126" s="153">
        <f t="shared" si="1"/>
        <v>200</v>
      </c>
      <c r="S126" s="153">
        <v>0</v>
      </c>
      <c r="T126" s="154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535</v>
      </c>
      <c r="AT126" s="155" t="s">
        <v>230</v>
      </c>
      <c r="AU126" s="155" t="s">
        <v>73</v>
      </c>
      <c r="AY126" s="14" t="s">
        <v>130</v>
      </c>
      <c r="BE126" s="156">
        <f t="shared" si="3"/>
        <v>0</v>
      </c>
      <c r="BF126" s="156">
        <f t="shared" si="4"/>
        <v>0</v>
      </c>
      <c r="BG126" s="156">
        <f t="shared" si="5"/>
        <v>0</v>
      </c>
      <c r="BH126" s="156">
        <f t="shared" si="6"/>
        <v>0</v>
      </c>
      <c r="BI126" s="156">
        <f t="shared" si="7"/>
        <v>0</v>
      </c>
      <c r="BJ126" s="14" t="s">
        <v>79</v>
      </c>
      <c r="BK126" s="156">
        <f t="shared" si="8"/>
        <v>0</v>
      </c>
      <c r="BL126" s="14" t="s">
        <v>211</v>
      </c>
      <c r="BM126" s="155" t="s">
        <v>542</v>
      </c>
    </row>
    <row r="127" spans="1:65" s="2" customFormat="1" ht="16.5" customHeight="1" x14ac:dyDescent="0.2">
      <c r="A127" s="26"/>
      <c r="B127" s="143"/>
      <c r="C127" s="157" t="s">
        <v>136</v>
      </c>
      <c r="D127" s="157" t="s">
        <v>230</v>
      </c>
      <c r="E127" s="158" t="s">
        <v>543</v>
      </c>
      <c r="F127" s="159" t="s">
        <v>544</v>
      </c>
      <c r="G127" s="160" t="s">
        <v>258</v>
      </c>
      <c r="H127" s="161">
        <v>25</v>
      </c>
      <c r="I127" s="162"/>
      <c r="J127" s="162"/>
      <c r="K127" s="163"/>
      <c r="L127" s="164"/>
      <c r="M127" s="165" t="s">
        <v>1</v>
      </c>
      <c r="N127" s="166" t="s">
        <v>32</v>
      </c>
      <c r="O127" s="153">
        <v>0</v>
      </c>
      <c r="P127" s="153">
        <f t="shared" si="0"/>
        <v>0</v>
      </c>
      <c r="Q127" s="153">
        <v>1</v>
      </c>
      <c r="R127" s="153">
        <f t="shared" si="1"/>
        <v>25</v>
      </c>
      <c r="S127" s="153">
        <v>0</v>
      </c>
      <c r="T127" s="154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535</v>
      </c>
      <c r="AT127" s="155" t="s">
        <v>230</v>
      </c>
      <c r="AU127" s="155" t="s">
        <v>73</v>
      </c>
      <c r="AY127" s="14" t="s">
        <v>130</v>
      </c>
      <c r="BE127" s="156">
        <f t="shared" si="3"/>
        <v>0</v>
      </c>
      <c r="BF127" s="156">
        <f t="shared" si="4"/>
        <v>0</v>
      </c>
      <c r="BG127" s="156">
        <f t="shared" si="5"/>
        <v>0</v>
      </c>
      <c r="BH127" s="156">
        <f t="shared" si="6"/>
        <v>0</v>
      </c>
      <c r="BI127" s="156">
        <f t="shared" si="7"/>
        <v>0</v>
      </c>
      <c r="BJ127" s="14" t="s">
        <v>79</v>
      </c>
      <c r="BK127" s="156">
        <f t="shared" si="8"/>
        <v>0</v>
      </c>
      <c r="BL127" s="14" t="s">
        <v>211</v>
      </c>
      <c r="BM127" s="155" t="s">
        <v>545</v>
      </c>
    </row>
    <row r="128" spans="1:65" s="2" customFormat="1" ht="16.5" customHeight="1" x14ac:dyDescent="0.2">
      <c r="A128" s="26"/>
      <c r="B128" s="143"/>
      <c r="C128" s="157" t="s">
        <v>150</v>
      </c>
      <c r="D128" s="157" t="s">
        <v>230</v>
      </c>
      <c r="E128" s="158" t="s">
        <v>546</v>
      </c>
      <c r="F128" s="159" t="s">
        <v>547</v>
      </c>
      <c r="G128" s="160" t="s">
        <v>276</v>
      </c>
      <c r="H128" s="161">
        <v>14</v>
      </c>
      <c r="I128" s="162"/>
      <c r="J128" s="162"/>
      <c r="K128" s="163"/>
      <c r="L128" s="164"/>
      <c r="M128" s="165" t="s">
        <v>1</v>
      </c>
      <c r="N128" s="166" t="s">
        <v>32</v>
      </c>
      <c r="O128" s="153">
        <v>0</v>
      </c>
      <c r="P128" s="153">
        <f t="shared" si="0"/>
        <v>0</v>
      </c>
      <c r="Q128" s="153">
        <v>0</v>
      </c>
      <c r="R128" s="153">
        <f t="shared" si="1"/>
        <v>0</v>
      </c>
      <c r="S128" s="153">
        <v>0</v>
      </c>
      <c r="T128" s="154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535</v>
      </c>
      <c r="AT128" s="155" t="s">
        <v>230</v>
      </c>
      <c r="AU128" s="155" t="s">
        <v>73</v>
      </c>
      <c r="AY128" s="14" t="s">
        <v>130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211</v>
      </c>
      <c r="BM128" s="155" t="s">
        <v>548</v>
      </c>
    </row>
    <row r="129" spans="1:65" s="2" customFormat="1" ht="16.5" customHeight="1" x14ac:dyDescent="0.2">
      <c r="A129" s="26"/>
      <c r="B129" s="143"/>
      <c r="C129" s="157" t="s">
        <v>138</v>
      </c>
      <c r="D129" s="157" t="s">
        <v>230</v>
      </c>
      <c r="E129" s="158" t="s">
        <v>549</v>
      </c>
      <c r="F129" s="159" t="s">
        <v>550</v>
      </c>
      <c r="G129" s="160" t="s">
        <v>276</v>
      </c>
      <c r="H129" s="161">
        <v>16</v>
      </c>
      <c r="I129" s="162"/>
      <c r="J129" s="162"/>
      <c r="K129" s="163"/>
      <c r="L129" s="164"/>
      <c r="M129" s="165" t="s">
        <v>1</v>
      </c>
      <c r="N129" s="166" t="s">
        <v>32</v>
      </c>
      <c r="O129" s="153">
        <v>0</v>
      </c>
      <c r="P129" s="153">
        <f t="shared" si="0"/>
        <v>0</v>
      </c>
      <c r="Q129" s="153">
        <v>0</v>
      </c>
      <c r="R129" s="153">
        <f t="shared" si="1"/>
        <v>0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535</v>
      </c>
      <c r="AT129" s="155" t="s">
        <v>230</v>
      </c>
      <c r="AU129" s="155" t="s">
        <v>73</v>
      </c>
      <c r="AY129" s="14" t="s">
        <v>130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211</v>
      </c>
      <c r="BM129" s="155" t="s">
        <v>551</v>
      </c>
    </row>
    <row r="130" spans="1:65" s="2" customFormat="1" ht="16.5" customHeight="1" x14ac:dyDescent="0.2">
      <c r="A130" s="26"/>
      <c r="B130" s="143"/>
      <c r="C130" s="157" t="s">
        <v>157</v>
      </c>
      <c r="D130" s="157" t="s">
        <v>230</v>
      </c>
      <c r="E130" s="158" t="s">
        <v>552</v>
      </c>
      <c r="F130" s="159" t="s">
        <v>553</v>
      </c>
      <c r="G130" s="160" t="s">
        <v>276</v>
      </c>
      <c r="H130" s="161">
        <v>26</v>
      </c>
      <c r="I130" s="162"/>
      <c r="J130" s="162"/>
      <c r="K130" s="163"/>
      <c r="L130" s="164"/>
      <c r="M130" s="165" t="s">
        <v>1</v>
      </c>
      <c r="N130" s="166" t="s">
        <v>32</v>
      </c>
      <c r="O130" s="153">
        <v>0</v>
      </c>
      <c r="P130" s="153">
        <f t="shared" si="0"/>
        <v>0</v>
      </c>
      <c r="Q130" s="153">
        <v>0</v>
      </c>
      <c r="R130" s="153">
        <f t="shared" si="1"/>
        <v>0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535</v>
      </c>
      <c r="AT130" s="155" t="s">
        <v>230</v>
      </c>
      <c r="AU130" s="155" t="s">
        <v>73</v>
      </c>
      <c r="AY130" s="14" t="s">
        <v>130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211</v>
      </c>
      <c r="BM130" s="155" t="s">
        <v>554</v>
      </c>
    </row>
    <row r="131" spans="1:65" s="2" customFormat="1" ht="16.5" customHeight="1" x14ac:dyDescent="0.2">
      <c r="A131" s="26"/>
      <c r="B131" s="143"/>
      <c r="C131" s="157" t="s">
        <v>161</v>
      </c>
      <c r="D131" s="157" t="s">
        <v>230</v>
      </c>
      <c r="E131" s="158" t="s">
        <v>555</v>
      </c>
      <c r="F131" s="159" t="s">
        <v>556</v>
      </c>
      <c r="G131" s="160" t="s">
        <v>276</v>
      </c>
      <c r="H131" s="161">
        <v>35</v>
      </c>
      <c r="I131" s="162"/>
      <c r="J131" s="162"/>
      <c r="K131" s="163"/>
      <c r="L131" s="164"/>
      <c r="M131" s="165" t="s">
        <v>1</v>
      </c>
      <c r="N131" s="166" t="s">
        <v>32</v>
      </c>
      <c r="O131" s="153">
        <v>0</v>
      </c>
      <c r="P131" s="153">
        <f t="shared" si="0"/>
        <v>0</v>
      </c>
      <c r="Q131" s="153">
        <v>0</v>
      </c>
      <c r="R131" s="153">
        <f t="shared" si="1"/>
        <v>0</v>
      </c>
      <c r="S131" s="153">
        <v>0</v>
      </c>
      <c r="T131" s="154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535</v>
      </c>
      <c r="AT131" s="155" t="s">
        <v>230</v>
      </c>
      <c r="AU131" s="155" t="s">
        <v>73</v>
      </c>
      <c r="AY131" s="14" t="s">
        <v>130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211</v>
      </c>
      <c r="BM131" s="155" t="s">
        <v>557</v>
      </c>
    </row>
    <row r="132" spans="1:65" s="2" customFormat="1" ht="16.5" customHeight="1" x14ac:dyDescent="0.2">
      <c r="A132" s="26"/>
      <c r="B132" s="143"/>
      <c r="C132" s="157" t="s">
        <v>165</v>
      </c>
      <c r="D132" s="157" t="s">
        <v>230</v>
      </c>
      <c r="E132" s="158" t="s">
        <v>558</v>
      </c>
      <c r="F132" s="159" t="s">
        <v>559</v>
      </c>
      <c r="G132" s="160" t="s">
        <v>276</v>
      </c>
      <c r="H132" s="161">
        <v>5</v>
      </c>
      <c r="I132" s="162"/>
      <c r="J132" s="162"/>
      <c r="K132" s="163"/>
      <c r="L132" s="164"/>
      <c r="M132" s="165" t="s">
        <v>1</v>
      </c>
      <c r="N132" s="166" t="s">
        <v>32</v>
      </c>
      <c r="O132" s="153">
        <v>0</v>
      </c>
      <c r="P132" s="153">
        <f t="shared" si="0"/>
        <v>0</v>
      </c>
      <c r="Q132" s="153">
        <v>0</v>
      </c>
      <c r="R132" s="153">
        <f t="shared" si="1"/>
        <v>0</v>
      </c>
      <c r="S132" s="153">
        <v>0</v>
      </c>
      <c r="T132" s="154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535</v>
      </c>
      <c r="AT132" s="155" t="s">
        <v>230</v>
      </c>
      <c r="AU132" s="155" t="s">
        <v>73</v>
      </c>
      <c r="AY132" s="14" t="s">
        <v>130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211</v>
      </c>
      <c r="BM132" s="155" t="s">
        <v>560</v>
      </c>
    </row>
    <row r="133" spans="1:65" s="2" customFormat="1" ht="16.5" customHeight="1" x14ac:dyDescent="0.2">
      <c r="A133" s="26"/>
      <c r="B133" s="143"/>
      <c r="C133" s="157" t="s">
        <v>169</v>
      </c>
      <c r="D133" s="157" t="s">
        <v>230</v>
      </c>
      <c r="E133" s="158" t="s">
        <v>561</v>
      </c>
      <c r="F133" s="159" t="s">
        <v>562</v>
      </c>
      <c r="G133" s="160" t="s">
        <v>190</v>
      </c>
      <c r="H133" s="161">
        <v>2</v>
      </c>
      <c r="I133" s="162"/>
      <c r="J133" s="162"/>
      <c r="K133" s="163"/>
      <c r="L133" s="164"/>
      <c r="M133" s="165" t="s">
        <v>1</v>
      </c>
      <c r="N133" s="166" t="s">
        <v>32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535</v>
      </c>
      <c r="AT133" s="155" t="s">
        <v>230</v>
      </c>
      <c r="AU133" s="155" t="s">
        <v>73</v>
      </c>
      <c r="AY133" s="14" t="s">
        <v>130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211</v>
      </c>
      <c r="BM133" s="155" t="s">
        <v>563</v>
      </c>
    </row>
    <row r="134" spans="1:65" s="2" customFormat="1" ht="16.5" customHeight="1" x14ac:dyDescent="0.2">
      <c r="A134" s="26"/>
      <c r="B134" s="143"/>
      <c r="C134" s="157" t="s">
        <v>90</v>
      </c>
      <c r="D134" s="157" t="s">
        <v>230</v>
      </c>
      <c r="E134" s="158" t="s">
        <v>564</v>
      </c>
      <c r="F134" s="159" t="s">
        <v>565</v>
      </c>
      <c r="G134" s="160" t="s">
        <v>276</v>
      </c>
      <c r="H134" s="161">
        <v>49</v>
      </c>
      <c r="I134" s="162"/>
      <c r="J134" s="162"/>
      <c r="K134" s="163"/>
      <c r="L134" s="164"/>
      <c r="M134" s="165" t="s">
        <v>1</v>
      </c>
      <c r="N134" s="166" t="s">
        <v>32</v>
      </c>
      <c r="O134" s="153">
        <v>0</v>
      </c>
      <c r="P134" s="153">
        <f t="shared" si="0"/>
        <v>0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535</v>
      </c>
      <c r="AT134" s="155" t="s">
        <v>230</v>
      </c>
      <c r="AU134" s="155" t="s">
        <v>73</v>
      </c>
      <c r="AY134" s="14" t="s">
        <v>130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211</v>
      </c>
      <c r="BM134" s="155" t="s">
        <v>566</v>
      </c>
    </row>
    <row r="135" spans="1:65" s="2" customFormat="1" ht="16.5" customHeight="1" x14ac:dyDescent="0.2">
      <c r="A135" s="26"/>
      <c r="B135" s="143"/>
      <c r="C135" s="157" t="s">
        <v>92</v>
      </c>
      <c r="D135" s="157" t="s">
        <v>230</v>
      </c>
      <c r="E135" s="158" t="s">
        <v>567</v>
      </c>
      <c r="F135" s="159" t="s">
        <v>568</v>
      </c>
      <c r="G135" s="160" t="s">
        <v>276</v>
      </c>
      <c r="H135" s="161">
        <v>48</v>
      </c>
      <c r="I135" s="162"/>
      <c r="J135" s="162"/>
      <c r="K135" s="163"/>
      <c r="L135" s="164"/>
      <c r="M135" s="165" t="s">
        <v>1</v>
      </c>
      <c r="N135" s="166" t="s">
        <v>32</v>
      </c>
      <c r="O135" s="153">
        <v>0</v>
      </c>
      <c r="P135" s="153">
        <f t="shared" si="0"/>
        <v>0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535</v>
      </c>
      <c r="AT135" s="155" t="s">
        <v>230</v>
      </c>
      <c r="AU135" s="155" t="s">
        <v>73</v>
      </c>
      <c r="AY135" s="14" t="s">
        <v>130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211</v>
      </c>
      <c r="BM135" s="155" t="s">
        <v>569</v>
      </c>
    </row>
    <row r="136" spans="1:65" s="2" customFormat="1" ht="16.5" customHeight="1" x14ac:dyDescent="0.2">
      <c r="A136" s="26"/>
      <c r="B136" s="143"/>
      <c r="C136" s="157" t="s">
        <v>94</v>
      </c>
      <c r="D136" s="157" t="s">
        <v>230</v>
      </c>
      <c r="E136" s="158" t="s">
        <v>570</v>
      </c>
      <c r="F136" s="159" t="s">
        <v>571</v>
      </c>
      <c r="G136" s="160" t="s">
        <v>276</v>
      </c>
      <c r="H136" s="161">
        <v>18</v>
      </c>
      <c r="I136" s="162"/>
      <c r="J136" s="162"/>
      <c r="K136" s="163"/>
      <c r="L136" s="164"/>
      <c r="M136" s="165" t="s">
        <v>1</v>
      </c>
      <c r="N136" s="166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535</v>
      </c>
      <c r="AT136" s="155" t="s">
        <v>230</v>
      </c>
      <c r="AU136" s="155" t="s">
        <v>73</v>
      </c>
      <c r="AY136" s="14" t="s">
        <v>130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211</v>
      </c>
      <c r="BM136" s="155" t="s">
        <v>572</v>
      </c>
    </row>
    <row r="137" spans="1:65" s="2" customFormat="1" ht="16.5" customHeight="1" x14ac:dyDescent="0.2">
      <c r="A137" s="26"/>
      <c r="B137" s="143"/>
      <c r="C137" s="157" t="s">
        <v>96</v>
      </c>
      <c r="D137" s="157" t="s">
        <v>230</v>
      </c>
      <c r="E137" s="158" t="s">
        <v>573</v>
      </c>
      <c r="F137" s="159" t="s">
        <v>574</v>
      </c>
      <c r="G137" s="160" t="s">
        <v>276</v>
      </c>
      <c r="H137" s="161">
        <v>10</v>
      </c>
      <c r="I137" s="162"/>
      <c r="J137" s="162"/>
      <c r="K137" s="163"/>
      <c r="L137" s="164"/>
      <c r="M137" s="165" t="s">
        <v>1</v>
      </c>
      <c r="N137" s="166" t="s">
        <v>32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535</v>
      </c>
      <c r="AT137" s="155" t="s">
        <v>230</v>
      </c>
      <c r="AU137" s="155" t="s">
        <v>73</v>
      </c>
      <c r="AY137" s="14" t="s">
        <v>130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211</v>
      </c>
      <c r="BM137" s="155" t="s">
        <v>575</v>
      </c>
    </row>
    <row r="138" spans="1:65" s="2" customFormat="1" ht="16.5" customHeight="1" x14ac:dyDescent="0.2">
      <c r="A138" s="26"/>
      <c r="B138" s="143"/>
      <c r="C138" s="157" t="s">
        <v>187</v>
      </c>
      <c r="D138" s="157" t="s">
        <v>230</v>
      </c>
      <c r="E138" s="158" t="s">
        <v>576</v>
      </c>
      <c r="F138" s="159" t="s">
        <v>577</v>
      </c>
      <c r="G138" s="160" t="s">
        <v>276</v>
      </c>
      <c r="H138" s="161">
        <v>14</v>
      </c>
      <c r="I138" s="162"/>
      <c r="J138" s="162"/>
      <c r="K138" s="163"/>
      <c r="L138" s="164"/>
      <c r="M138" s="165" t="s">
        <v>1</v>
      </c>
      <c r="N138" s="166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535</v>
      </c>
      <c r="AT138" s="155" t="s">
        <v>230</v>
      </c>
      <c r="AU138" s="155" t="s">
        <v>73</v>
      </c>
      <c r="AY138" s="14" t="s">
        <v>130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211</v>
      </c>
      <c r="BM138" s="155" t="s">
        <v>578</v>
      </c>
    </row>
    <row r="139" spans="1:65" s="2" customFormat="1" ht="16.5" customHeight="1" x14ac:dyDescent="0.2">
      <c r="A139" s="26"/>
      <c r="B139" s="143"/>
      <c r="C139" s="157" t="s">
        <v>192</v>
      </c>
      <c r="D139" s="157" t="s">
        <v>230</v>
      </c>
      <c r="E139" s="158" t="s">
        <v>579</v>
      </c>
      <c r="F139" s="159" t="s">
        <v>580</v>
      </c>
      <c r="G139" s="160" t="s">
        <v>276</v>
      </c>
      <c r="H139" s="161">
        <v>14</v>
      </c>
      <c r="I139" s="162"/>
      <c r="J139" s="162"/>
      <c r="K139" s="163"/>
      <c r="L139" s="164"/>
      <c r="M139" s="165" t="s">
        <v>1</v>
      </c>
      <c r="N139" s="166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535</v>
      </c>
      <c r="AT139" s="155" t="s">
        <v>230</v>
      </c>
      <c r="AU139" s="155" t="s">
        <v>73</v>
      </c>
      <c r="AY139" s="14" t="s">
        <v>130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211</v>
      </c>
      <c r="BM139" s="155" t="s">
        <v>581</v>
      </c>
    </row>
    <row r="140" spans="1:65" s="2" customFormat="1" ht="16.5" customHeight="1" x14ac:dyDescent="0.2">
      <c r="A140" s="26"/>
      <c r="B140" s="143"/>
      <c r="C140" s="157" t="s">
        <v>196</v>
      </c>
      <c r="D140" s="157" t="s">
        <v>230</v>
      </c>
      <c r="E140" s="158" t="s">
        <v>582</v>
      </c>
      <c r="F140" s="159" t="s">
        <v>583</v>
      </c>
      <c r="G140" s="160" t="s">
        <v>276</v>
      </c>
      <c r="H140" s="161">
        <v>7</v>
      </c>
      <c r="I140" s="162"/>
      <c r="J140" s="162"/>
      <c r="K140" s="163"/>
      <c r="L140" s="164"/>
      <c r="M140" s="165" t="s">
        <v>1</v>
      </c>
      <c r="N140" s="166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535</v>
      </c>
      <c r="AT140" s="155" t="s">
        <v>230</v>
      </c>
      <c r="AU140" s="155" t="s">
        <v>73</v>
      </c>
      <c r="AY140" s="14" t="s">
        <v>130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211</v>
      </c>
      <c r="BM140" s="155" t="s">
        <v>584</v>
      </c>
    </row>
    <row r="141" spans="1:65" s="2" customFormat="1" ht="16.5" customHeight="1" x14ac:dyDescent="0.2">
      <c r="A141" s="26"/>
      <c r="B141" s="143"/>
      <c r="C141" s="157" t="s">
        <v>200</v>
      </c>
      <c r="D141" s="157" t="s">
        <v>230</v>
      </c>
      <c r="E141" s="158" t="s">
        <v>585</v>
      </c>
      <c r="F141" s="159" t="s">
        <v>586</v>
      </c>
      <c r="G141" s="160" t="s">
        <v>276</v>
      </c>
      <c r="H141" s="161">
        <v>14</v>
      </c>
      <c r="I141" s="162"/>
      <c r="J141" s="162"/>
      <c r="K141" s="163"/>
      <c r="L141" s="164"/>
      <c r="M141" s="165" t="s">
        <v>1</v>
      </c>
      <c r="N141" s="166" t="s">
        <v>32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535</v>
      </c>
      <c r="AT141" s="155" t="s">
        <v>230</v>
      </c>
      <c r="AU141" s="155" t="s">
        <v>73</v>
      </c>
      <c r="AY141" s="14" t="s">
        <v>130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211</v>
      </c>
      <c r="BM141" s="155" t="s">
        <v>587</v>
      </c>
    </row>
    <row r="142" spans="1:65" s="2" customFormat="1" ht="16.5" customHeight="1" x14ac:dyDescent="0.2">
      <c r="A142" s="26"/>
      <c r="B142" s="143"/>
      <c r="C142" s="144" t="s">
        <v>245</v>
      </c>
      <c r="D142" s="144" t="s">
        <v>132</v>
      </c>
      <c r="E142" s="145" t="s">
        <v>588</v>
      </c>
      <c r="F142" s="146" t="s">
        <v>589</v>
      </c>
      <c r="G142" s="147" t="s">
        <v>590</v>
      </c>
      <c r="H142" s="148">
        <v>16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211</v>
      </c>
      <c r="AT142" s="155" t="s">
        <v>132</v>
      </c>
      <c r="AU142" s="155" t="s">
        <v>73</v>
      </c>
      <c r="AY142" s="14" t="s">
        <v>130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211</v>
      </c>
      <c r="BM142" s="155" t="s">
        <v>591</v>
      </c>
    </row>
    <row r="143" spans="1:65" s="2" customFormat="1" ht="16.5" customHeight="1" x14ac:dyDescent="0.2">
      <c r="A143" s="26"/>
      <c r="B143" s="143"/>
      <c r="C143" s="144" t="s">
        <v>251</v>
      </c>
      <c r="D143" s="144" t="s">
        <v>132</v>
      </c>
      <c r="E143" s="145" t="s">
        <v>592</v>
      </c>
      <c r="F143" s="146" t="s">
        <v>593</v>
      </c>
      <c r="G143" s="147" t="s">
        <v>590</v>
      </c>
      <c r="H143" s="148">
        <v>20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</v>
      </c>
      <c r="P143" s="153">
        <f t="shared" si="0"/>
        <v>0</v>
      </c>
      <c r="Q143" s="153">
        <v>0</v>
      </c>
      <c r="R143" s="153">
        <f t="shared" si="1"/>
        <v>0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211</v>
      </c>
      <c r="AT143" s="155" t="s">
        <v>132</v>
      </c>
      <c r="AU143" s="155" t="s">
        <v>73</v>
      </c>
      <c r="AY143" s="14" t="s">
        <v>130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211</v>
      </c>
      <c r="BM143" s="155" t="s">
        <v>594</v>
      </c>
    </row>
    <row r="144" spans="1:65" s="2" customFormat="1" ht="16.5" customHeight="1" x14ac:dyDescent="0.2">
      <c r="A144" s="26"/>
      <c r="B144" s="143"/>
      <c r="C144" s="144" t="s">
        <v>205</v>
      </c>
      <c r="D144" s="144" t="s">
        <v>132</v>
      </c>
      <c r="E144" s="145" t="s">
        <v>595</v>
      </c>
      <c r="F144" s="146" t="s">
        <v>596</v>
      </c>
      <c r="G144" s="147" t="s">
        <v>190</v>
      </c>
      <c r="H144" s="148">
        <v>250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211</v>
      </c>
      <c r="AT144" s="155" t="s">
        <v>132</v>
      </c>
      <c r="AU144" s="155" t="s">
        <v>73</v>
      </c>
      <c r="AY144" s="14" t="s">
        <v>130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79</v>
      </c>
      <c r="BK144" s="156">
        <f t="shared" si="8"/>
        <v>0</v>
      </c>
      <c r="BL144" s="14" t="s">
        <v>211</v>
      </c>
      <c r="BM144" s="155" t="s">
        <v>597</v>
      </c>
    </row>
    <row r="145" spans="1:65" s="2" customFormat="1" ht="24" customHeight="1" x14ac:dyDescent="0.2">
      <c r="A145" s="26"/>
      <c r="B145" s="143"/>
      <c r="C145" s="144" t="s">
        <v>7</v>
      </c>
      <c r="D145" s="144" t="s">
        <v>132</v>
      </c>
      <c r="E145" s="145" t="s">
        <v>598</v>
      </c>
      <c r="F145" s="146" t="s">
        <v>599</v>
      </c>
      <c r="G145" s="147" t="s">
        <v>230</v>
      </c>
      <c r="H145" s="148">
        <v>444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0"/>
        <v>0</v>
      </c>
      <c r="Q145" s="153">
        <v>0</v>
      </c>
      <c r="R145" s="153">
        <f t="shared" si="1"/>
        <v>0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211</v>
      </c>
      <c r="AT145" s="155" t="s">
        <v>132</v>
      </c>
      <c r="AU145" s="155" t="s">
        <v>73</v>
      </c>
      <c r="AY145" s="14" t="s">
        <v>130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79</v>
      </c>
      <c r="BK145" s="156">
        <f t="shared" si="8"/>
        <v>0</v>
      </c>
      <c r="BL145" s="14" t="s">
        <v>211</v>
      </c>
      <c r="BM145" s="155" t="s">
        <v>600</v>
      </c>
    </row>
    <row r="146" spans="1:65" s="2" customFormat="1" ht="24" customHeight="1" x14ac:dyDescent="0.2">
      <c r="A146" s="26"/>
      <c r="B146" s="143"/>
      <c r="C146" s="144" t="s">
        <v>212</v>
      </c>
      <c r="D146" s="144" t="s">
        <v>132</v>
      </c>
      <c r="E146" s="145" t="s">
        <v>601</v>
      </c>
      <c r="F146" s="146" t="s">
        <v>602</v>
      </c>
      <c r="G146" s="147" t="s">
        <v>603</v>
      </c>
      <c r="H146" s="148">
        <v>193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</v>
      </c>
      <c r="P146" s="153">
        <f t="shared" si="0"/>
        <v>0</v>
      </c>
      <c r="Q146" s="153">
        <v>0</v>
      </c>
      <c r="R146" s="153">
        <f t="shared" si="1"/>
        <v>0</v>
      </c>
      <c r="S146" s="153">
        <v>0</v>
      </c>
      <c r="T146" s="154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211</v>
      </c>
      <c r="AT146" s="155" t="s">
        <v>132</v>
      </c>
      <c r="AU146" s="155" t="s">
        <v>73</v>
      </c>
      <c r="AY146" s="14" t="s">
        <v>130</v>
      </c>
      <c r="BE146" s="156">
        <f t="shared" si="3"/>
        <v>0</v>
      </c>
      <c r="BF146" s="156">
        <f t="shared" si="4"/>
        <v>0</v>
      </c>
      <c r="BG146" s="156">
        <f t="shared" si="5"/>
        <v>0</v>
      </c>
      <c r="BH146" s="156">
        <f t="shared" si="6"/>
        <v>0</v>
      </c>
      <c r="BI146" s="156">
        <f t="shared" si="7"/>
        <v>0</v>
      </c>
      <c r="BJ146" s="14" t="s">
        <v>79</v>
      </c>
      <c r="BK146" s="156">
        <f t="shared" si="8"/>
        <v>0</v>
      </c>
      <c r="BL146" s="14" t="s">
        <v>211</v>
      </c>
      <c r="BM146" s="155" t="s">
        <v>604</v>
      </c>
    </row>
    <row r="147" spans="1:65" s="2" customFormat="1" ht="16.5" customHeight="1" x14ac:dyDescent="0.2">
      <c r="A147" s="26"/>
      <c r="B147" s="143"/>
      <c r="C147" s="144" t="s">
        <v>137</v>
      </c>
      <c r="D147" s="144" t="s">
        <v>132</v>
      </c>
      <c r="E147" s="145" t="s">
        <v>605</v>
      </c>
      <c r="F147" s="146" t="s">
        <v>606</v>
      </c>
      <c r="G147" s="147" t="s">
        <v>276</v>
      </c>
      <c r="H147" s="148">
        <v>14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 t="shared" si="0"/>
        <v>0</v>
      </c>
      <c r="Q147" s="153">
        <v>0</v>
      </c>
      <c r="R147" s="153">
        <f t="shared" si="1"/>
        <v>0</v>
      </c>
      <c r="S147" s="153">
        <v>0</v>
      </c>
      <c r="T147" s="15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211</v>
      </c>
      <c r="AT147" s="155" t="s">
        <v>132</v>
      </c>
      <c r="AU147" s="155" t="s">
        <v>73</v>
      </c>
      <c r="AY147" s="14" t="s">
        <v>130</v>
      </c>
      <c r="BE147" s="156">
        <f t="shared" si="3"/>
        <v>0</v>
      </c>
      <c r="BF147" s="156">
        <f t="shared" si="4"/>
        <v>0</v>
      </c>
      <c r="BG147" s="156">
        <f t="shared" si="5"/>
        <v>0</v>
      </c>
      <c r="BH147" s="156">
        <f t="shared" si="6"/>
        <v>0</v>
      </c>
      <c r="BI147" s="156">
        <f t="shared" si="7"/>
        <v>0</v>
      </c>
      <c r="BJ147" s="14" t="s">
        <v>79</v>
      </c>
      <c r="BK147" s="156">
        <f t="shared" si="8"/>
        <v>0</v>
      </c>
      <c r="BL147" s="14" t="s">
        <v>211</v>
      </c>
      <c r="BM147" s="155" t="s">
        <v>607</v>
      </c>
    </row>
    <row r="148" spans="1:65" s="2" customFormat="1" ht="16.5" customHeight="1" x14ac:dyDescent="0.2">
      <c r="A148" s="26"/>
      <c r="B148" s="143"/>
      <c r="C148" s="144" t="s">
        <v>225</v>
      </c>
      <c r="D148" s="144" t="s">
        <v>132</v>
      </c>
      <c r="E148" s="145" t="s">
        <v>608</v>
      </c>
      <c r="F148" s="146" t="s">
        <v>609</v>
      </c>
      <c r="G148" s="147" t="s">
        <v>276</v>
      </c>
      <c r="H148" s="148">
        <v>400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0</v>
      </c>
      <c r="P148" s="153">
        <f t="shared" si="0"/>
        <v>0</v>
      </c>
      <c r="Q148" s="153">
        <v>0</v>
      </c>
      <c r="R148" s="153">
        <f t="shared" si="1"/>
        <v>0</v>
      </c>
      <c r="S148" s="153">
        <v>0</v>
      </c>
      <c r="T148" s="154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211</v>
      </c>
      <c r="AT148" s="155" t="s">
        <v>132</v>
      </c>
      <c r="AU148" s="155" t="s">
        <v>73</v>
      </c>
      <c r="AY148" s="14" t="s">
        <v>130</v>
      </c>
      <c r="BE148" s="156">
        <f t="shared" si="3"/>
        <v>0</v>
      </c>
      <c r="BF148" s="156">
        <f t="shared" si="4"/>
        <v>0</v>
      </c>
      <c r="BG148" s="156">
        <f t="shared" si="5"/>
        <v>0</v>
      </c>
      <c r="BH148" s="156">
        <f t="shared" si="6"/>
        <v>0</v>
      </c>
      <c r="BI148" s="156">
        <f t="shared" si="7"/>
        <v>0</v>
      </c>
      <c r="BJ148" s="14" t="s">
        <v>79</v>
      </c>
      <c r="BK148" s="156">
        <f t="shared" si="8"/>
        <v>0</v>
      </c>
      <c r="BL148" s="14" t="s">
        <v>211</v>
      </c>
      <c r="BM148" s="155" t="s">
        <v>610</v>
      </c>
    </row>
    <row r="149" spans="1:65" s="2" customFormat="1" ht="16.5" customHeight="1" x14ac:dyDescent="0.2">
      <c r="A149" s="26"/>
      <c r="B149" s="143"/>
      <c r="C149" s="144" t="s">
        <v>229</v>
      </c>
      <c r="D149" s="144" t="s">
        <v>132</v>
      </c>
      <c r="E149" s="145" t="s">
        <v>611</v>
      </c>
      <c r="F149" s="146" t="s">
        <v>612</v>
      </c>
      <c r="G149" s="147" t="s">
        <v>276</v>
      </c>
      <c r="H149" s="148">
        <v>54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 t="shared" si="0"/>
        <v>0</v>
      </c>
      <c r="Q149" s="153">
        <v>0</v>
      </c>
      <c r="R149" s="153">
        <f t="shared" si="1"/>
        <v>0</v>
      </c>
      <c r="S149" s="153">
        <v>0</v>
      </c>
      <c r="T149" s="154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211</v>
      </c>
      <c r="AT149" s="155" t="s">
        <v>132</v>
      </c>
      <c r="AU149" s="155" t="s">
        <v>73</v>
      </c>
      <c r="AY149" s="14" t="s">
        <v>130</v>
      </c>
      <c r="BE149" s="156">
        <f t="shared" si="3"/>
        <v>0</v>
      </c>
      <c r="BF149" s="156">
        <f t="shared" si="4"/>
        <v>0</v>
      </c>
      <c r="BG149" s="156">
        <f t="shared" si="5"/>
        <v>0</v>
      </c>
      <c r="BH149" s="156">
        <f t="shared" si="6"/>
        <v>0</v>
      </c>
      <c r="BI149" s="156">
        <f t="shared" si="7"/>
        <v>0</v>
      </c>
      <c r="BJ149" s="14" t="s">
        <v>79</v>
      </c>
      <c r="BK149" s="156">
        <f t="shared" si="8"/>
        <v>0</v>
      </c>
      <c r="BL149" s="14" t="s">
        <v>211</v>
      </c>
      <c r="BM149" s="155" t="s">
        <v>613</v>
      </c>
    </row>
    <row r="150" spans="1:65" s="2" customFormat="1" ht="16.5" customHeight="1" x14ac:dyDescent="0.2">
      <c r="A150" s="26"/>
      <c r="B150" s="143"/>
      <c r="C150" s="144" t="s">
        <v>234</v>
      </c>
      <c r="D150" s="144" t="s">
        <v>132</v>
      </c>
      <c r="E150" s="145" t="s">
        <v>614</v>
      </c>
      <c r="F150" s="146" t="s">
        <v>615</v>
      </c>
      <c r="G150" s="147" t="s">
        <v>276</v>
      </c>
      <c r="H150" s="148">
        <v>40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</v>
      </c>
      <c r="P150" s="153">
        <f t="shared" si="0"/>
        <v>0</v>
      </c>
      <c r="Q150" s="153">
        <v>0</v>
      </c>
      <c r="R150" s="153">
        <f t="shared" si="1"/>
        <v>0</v>
      </c>
      <c r="S150" s="153">
        <v>0</v>
      </c>
      <c r="T150" s="154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211</v>
      </c>
      <c r="AT150" s="155" t="s">
        <v>132</v>
      </c>
      <c r="AU150" s="155" t="s">
        <v>73</v>
      </c>
      <c r="AY150" s="14" t="s">
        <v>130</v>
      </c>
      <c r="BE150" s="156">
        <f t="shared" si="3"/>
        <v>0</v>
      </c>
      <c r="BF150" s="156">
        <f t="shared" si="4"/>
        <v>0</v>
      </c>
      <c r="BG150" s="156">
        <f t="shared" si="5"/>
        <v>0</v>
      </c>
      <c r="BH150" s="156">
        <f t="shared" si="6"/>
        <v>0</v>
      </c>
      <c r="BI150" s="156">
        <f t="shared" si="7"/>
        <v>0</v>
      </c>
      <c r="BJ150" s="14" t="s">
        <v>79</v>
      </c>
      <c r="BK150" s="156">
        <f t="shared" si="8"/>
        <v>0</v>
      </c>
      <c r="BL150" s="14" t="s">
        <v>211</v>
      </c>
      <c r="BM150" s="155" t="s">
        <v>616</v>
      </c>
    </row>
    <row r="151" spans="1:65" s="2" customFormat="1" ht="16.5" customHeight="1" x14ac:dyDescent="0.2">
      <c r="A151" s="26"/>
      <c r="B151" s="143"/>
      <c r="C151" s="144" t="s">
        <v>241</v>
      </c>
      <c r="D151" s="144" t="s">
        <v>132</v>
      </c>
      <c r="E151" s="145" t="s">
        <v>617</v>
      </c>
      <c r="F151" s="146" t="s">
        <v>618</v>
      </c>
      <c r="G151" s="147" t="s">
        <v>190</v>
      </c>
      <c r="H151" s="148">
        <v>200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</v>
      </c>
      <c r="P151" s="153">
        <f t="shared" si="0"/>
        <v>0</v>
      </c>
      <c r="Q151" s="153">
        <v>0</v>
      </c>
      <c r="R151" s="153">
        <f t="shared" si="1"/>
        <v>0</v>
      </c>
      <c r="S151" s="153">
        <v>0</v>
      </c>
      <c r="T151" s="154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211</v>
      </c>
      <c r="AT151" s="155" t="s">
        <v>132</v>
      </c>
      <c r="AU151" s="155" t="s">
        <v>73</v>
      </c>
      <c r="AY151" s="14" t="s">
        <v>130</v>
      </c>
      <c r="BE151" s="156">
        <f t="shared" si="3"/>
        <v>0</v>
      </c>
      <c r="BF151" s="156">
        <f t="shared" si="4"/>
        <v>0</v>
      </c>
      <c r="BG151" s="156">
        <f t="shared" si="5"/>
        <v>0</v>
      </c>
      <c r="BH151" s="156">
        <f t="shared" si="6"/>
        <v>0</v>
      </c>
      <c r="BI151" s="156">
        <f t="shared" si="7"/>
        <v>0</v>
      </c>
      <c r="BJ151" s="14" t="s">
        <v>79</v>
      </c>
      <c r="BK151" s="156">
        <f t="shared" si="8"/>
        <v>0</v>
      </c>
      <c r="BL151" s="14" t="s">
        <v>211</v>
      </c>
      <c r="BM151" s="155" t="s">
        <v>619</v>
      </c>
    </row>
    <row r="152" spans="1:65" s="2" customFormat="1" ht="16.5" customHeight="1" x14ac:dyDescent="0.2">
      <c r="A152" s="26"/>
      <c r="B152" s="143"/>
      <c r="C152" s="144" t="s">
        <v>255</v>
      </c>
      <c r="D152" s="144" t="s">
        <v>132</v>
      </c>
      <c r="E152" s="145" t="s">
        <v>620</v>
      </c>
      <c r="F152" s="146" t="s">
        <v>621</v>
      </c>
      <c r="G152" s="147" t="s">
        <v>237</v>
      </c>
      <c r="H152" s="148">
        <v>6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</v>
      </c>
      <c r="P152" s="153">
        <f t="shared" si="0"/>
        <v>0</v>
      </c>
      <c r="Q152" s="153">
        <v>0</v>
      </c>
      <c r="R152" s="153">
        <f t="shared" si="1"/>
        <v>0</v>
      </c>
      <c r="S152" s="153">
        <v>0</v>
      </c>
      <c r="T152" s="154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211</v>
      </c>
      <c r="AT152" s="155" t="s">
        <v>132</v>
      </c>
      <c r="AU152" s="155" t="s">
        <v>73</v>
      </c>
      <c r="AY152" s="14" t="s">
        <v>130</v>
      </c>
      <c r="BE152" s="156">
        <f t="shared" si="3"/>
        <v>0</v>
      </c>
      <c r="BF152" s="156">
        <f t="shared" si="4"/>
        <v>0</v>
      </c>
      <c r="BG152" s="156">
        <f t="shared" si="5"/>
        <v>0</v>
      </c>
      <c r="BH152" s="156">
        <f t="shared" si="6"/>
        <v>0</v>
      </c>
      <c r="BI152" s="156">
        <f t="shared" si="7"/>
        <v>0</v>
      </c>
      <c r="BJ152" s="14" t="s">
        <v>79</v>
      </c>
      <c r="BK152" s="156">
        <f t="shared" si="8"/>
        <v>0</v>
      </c>
      <c r="BL152" s="14" t="s">
        <v>211</v>
      </c>
      <c r="BM152" s="155" t="s">
        <v>622</v>
      </c>
    </row>
    <row r="153" spans="1:65" s="2" customFormat="1" ht="16.5" customHeight="1" x14ac:dyDescent="0.2">
      <c r="A153" s="26"/>
      <c r="B153" s="143"/>
      <c r="C153" s="144" t="s">
        <v>260</v>
      </c>
      <c r="D153" s="144" t="s">
        <v>132</v>
      </c>
      <c r="E153" s="145" t="s">
        <v>623</v>
      </c>
      <c r="F153" s="146" t="s">
        <v>624</v>
      </c>
      <c r="G153" s="147" t="s">
        <v>237</v>
      </c>
      <c r="H153" s="148">
        <v>3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</v>
      </c>
      <c r="P153" s="153">
        <f t="shared" si="0"/>
        <v>0</v>
      </c>
      <c r="Q153" s="153">
        <v>0</v>
      </c>
      <c r="R153" s="153">
        <f t="shared" si="1"/>
        <v>0</v>
      </c>
      <c r="S153" s="153">
        <v>0</v>
      </c>
      <c r="T153" s="154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211</v>
      </c>
      <c r="AT153" s="155" t="s">
        <v>132</v>
      </c>
      <c r="AU153" s="155" t="s">
        <v>73</v>
      </c>
      <c r="AY153" s="14" t="s">
        <v>130</v>
      </c>
      <c r="BE153" s="156">
        <f t="shared" si="3"/>
        <v>0</v>
      </c>
      <c r="BF153" s="156">
        <f t="shared" si="4"/>
        <v>0</v>
      </c>
      <c r="BG153" s="156">
        <f t="shared" si="5"/>
        <v>0</v>
      </c>
      <c r="BH153" s="156">
        <f t="shared" si="6"/>
        <v>0</v>
      </c>
      <c r="BI153" s="156">
        <f t="shared" si="7"/>
        <v>0</v>
      </c>
      <c r="BJ153" s="14" t="s">
        <v>79</v>
      </c>
      <c r="BK153" s="156">
        <f t="shared" si="8"/>
        <v>0</v>
      </c>
      <c r="BL153" s="14" t="s">
        <v>211</v>
      </c>
      <c r="BM153" s="155" t="s">
        <v>625</v>
      </c>
    </row>
    <row r="154" spans="1:65" s="2" customFormat="1" ht="16.5" customHeight="1" x14ac:dyDescent="0.2">
      <c r="A154" s="26"/>
      <c r="B154" s="143"/>
      <c r="C154" s="144" t="s">
        <v>264</v>
      </c>
      <c r="D154" s="144" t="s">
        <v>132</v>
      </c>
      <c r="E154" s="145" t="s">
        <v>626</v>
      </c>
      <c r="F154" s="146" t="s">
        <v>627</v>
      </c>
      <c r="G154" s="147" t="s">
        <v>237</v>
      </c>
      <c r="H154" s="148">
        <v>6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</v>
      </c>
      <c r="P154" s="153">
        <f t="shared" si="0"/>
        <v>0</v>
      </c>
      <c r="Q154" s="153">
        <v>0</v>
      </c>
      <c r="R154" s="153">
        <f t="shared" si="1"/>
        <v>0</v>
      </c>
      <c r="S154" s="153">
        <v>0</v>
      </c>
      <c r="T154" s="154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211</v>
      </c>
      <c r="AT154" s="155" t="s">
        <v>132</v>
      </c>
      <c r="AU154" s="155" t="s">
        <v>73</v>
      </c>
      <c r="AY154" s="14" t="s">
        <v>130</v>
      </c>
      <c r="BE154" s="156">
        <f t="shared" si="3"/>
        <v>0</v>
      </c>
      <c r="BF154" s="156">
        <f t="shared" si="4"/>
        <v>0</v>
      </c>
      <c r="BG154" s="156">
        <f t="shared" si="5"/>
        <v>0</v>
      </c>
      <c r="BH154" s="156">
        <f t="shared" si="6"/>
        <v>0</v>
      </c>
      <c r="BI154" s="156">
        <f t="shared" si="7"/>
        <v>0</v>
      </c>
      <c r="BJ154" s="14" t="s">
        <v>79</v>
      </c>
      <c r="BK154" s="156">
        <f t="shared" si="8"/>
        <v>0</v>
      </c>
      <c r="BL154" s="14" t="s">
        <v>211</v>
      </c>
      <c r="BM154" s="155" t="s">
        <v>628</v>
      </c>
    </row>
    <row r="155" spans="1:65" s="12" customFormat="1" ht="25.95" customHeight="1" x14ac:dyDescent="0.25">
      <c r="B155" s="131"/>
      <c r="D155" s="132" t="s">
        <v>65</v>
      </c>
      <c r="E155" s="133" t="s">
        <v>629</v>
      </c>
      <c r="F155" s="133" t="s">
        <v>630</v>
      </c>
      <c r="J155" s="134"/>
      <c r="L155" s="131"/>
      <c r="M155" s="135"/>
      <c r="N155" s="136"/>
      <c r="O155" s="136"/>
      <c r="P155" s="137">
        <f>P156</f>
        <v>0</v>
      </c>
      <c r="Q155" s="136"/>
      <c r="R155" s="137">
        <f>R156</f>
        <v>0</v>
      </c>
      <c r="S155" s="136"/>
      <c r="T155" s="138">
        <f>T156</f>
        <v>0</v>
      </c>
      <c r="AR155" s="132" t="s">
        <v>136</v>
      </c>
      <c r="AT155" s="139" t="s">
        <v>65</v>
      </c>
      <c r="AU155" s="139" t="s">
        <v>66</v>
      </c>
      <c r="AY155" s="132" t="s">
        <v>130</v>
      </c>
      <c r="BK155" s="140">
        <f>BK156</f>
        <v>0</v>
      </c>
    </row>
    <row r="156" spans="1:65" s="2" customFormat="1" ht="16.5" customHeight="1" x14ac:dyDescent="0.2">
      <c r="A156" s="26"/>
      <c r="B156" s="143"/>
      <c r="C156" s="144" t="s">
        <v>142</v>
      </c>
      <c r="D156" s="144" t="s">
        <v>132</v>
      </c>
      <c r="E156" s="145" t="s">
        <v>631</v>
      </c>
      <c r="F156" s="146" t="s">
        <v>632</v>
      </c>
      <c r="G156" s="147" t="s">
        <v>38</v>
      </c>
      <c r="H156" s="148">
        <v>0</v>
      </c>
      <c r="I156" s="149"/>
      <c r="J156" s="149"/>
      <c r="K156" s="150"/>
      <c r="L156" s="27"/>
      <c r="M156" s="167" t="s">
        <v>1</v>
      </c>
      <c r="N156" s="168" t="s">
        <v>32</v>
      </c>
      <c r="O156" s="169">
        <v>0</v>
      </c>
      <c r="P156" s="169">
        <f>O156*H156</f>
        <v>0</v>
      </c>
      <c r="Q156" s="169">
        <v>0</v>
      </c>
      <c r="R156" s="169">
        <f>Q156*H156</f>
        <v>0</v>
      </c>
      <c r="S156" s="169">
        <v>0</v>
      </c>
      <c r="T156" s="170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633</v>
      </c>
      <c r="AT156" s="155" t="s">
        <v>132</v>
      </c>
      <c r="AU156" s="155" t="s">
        <v>73</v>
      </c>
      <c r="AY156" s="14" t="s">
        <v>130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79</v>
      </c>
      <c r="BK156" s="156">
        <f>ROUND(I156*H156,2)</f>
        <v>0</v>
      </c>
      <c r="BL156" s="14" t="s">
        <v>633</v>
      </c>
      <c r="BM156" s="155" t="s">
        <v>634</v>
      </c>
    </row>
    <row r="157" spans="1:65" s="2" customFormat="1" ht="6.9" customHeight="1" x14ac:dyDescent="0.2">
      <c r="A157" s="26"/>
      <c r="B157" s="41"/>
      <c r="C157" s="42"/>
      <c r="D157" s="42"/>
      <c r="E157" s="42"/>
      <c r="F157" s="42"/>
      <c r="G157" s="42"/>
      <c r="H157" s="42"/>
      <c r="I157" s="42"/>
      <c r="J157" s="42"/>
      <c r="K157" s="42"/>
      <c r="L157" s="27"/>
      <c r="M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</sheetData>
  <autoFilter ref="C121:K156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obvodovéh...</vt:lpstr>
      <vt:lpstr>02 - Zateplenie strešného...</vt:lpstr>
      <vt:lpstr>03 - Výmena výplní otvoro...</vt:lpstr>
      <vt:lpstr>11 - Zateplenie obvodovéh...</vt:lpstr>
      <vt:lpstr>12 - Zateplenie strešného...</vt:lpstr>
      <vt:lpstr>13 - Výmena výplní otvoro...</vt:lpstr>
      <vt:lpstr>14 - Ochrana pred bleskom</vt:lpstr>
      <vt:lpstr>'01 - Zateplenie obvodovéh...'!Názvy_tlače</vt:lpstr>
      <vt:lpstr>'02 - Zateplenie strešného...'!Názvy_tlače</vt:lpstr>
      <vt:lpstr>'03 - Výmena výplní otvoro...'!Názvy_tlače</vt:lpstr>
      <vt:lpstr>'11 - Zateplenie obvodovéh...'!Názvy_tlače</vt:lpstr>
      <vt:lpstr>'12 - Zateplenie strešného...'!Názvy_tlače</vt:lpstr>
      <vt:lpstr>'13 - Výmena výplní otvoro...'!Názvy_tlače</vt:lpstr>
      <vt:lpstr>'14 - Ochrana pred bleskom'!Názvy_tlače</vt:lpstr>
      <vt:lpstr>'Rekapitulácia stavby'!Názvy_tlače</vt:lpstr>
      <vt:lpstr>'01 - Zateplenie obvodovéh...'!Oblasť_tlače</vt:lpstr>
      <vt:lpstr>'02 - Zateplenie strešného...'!Oblasť_tlače</vt:lpstr>
      <vt:lpstr>'03 - Výmena výplní otvoro...'!Oblasť_tlače</vt:lpstr>
      <vt:lpstr>'11 - Zateplenie obvodovéh...'!Oblasť_tlače</vt:lpstr>
      <vt:lpstr>'12 - Zateplenie strešného...'!Oblasť_tlače</vt:lpstr>
      <vt:lpstr>'13 - Výmena výplní otvoro...'!Oblasť_tlače</vt:lpstr>
      <vt:lpstr>'14 - Ochrana pred bleskom'!Oblasť_tlače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MIKLUS\Ing. Viliam Čech</dc:creator>
  <cp:lastModifiedBy>Veronika Tomášeková</cp:lastModifiedBy>
  <dcterms:created xsi:type="dcterms:W3CDTF">2019-12-17T07:17:42Z</dcterms:created>
  <dcterms:modified xsi:type="dcterms:W3CDTF">2020-12-10T10:00:24Z</dcterms:modified>
</cp:coreProperties>
</file>