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32" yWindow="612" windowWidth="22716" windowHeight="8940"/>
  </bookViews>
  <sheets>
    <sheet name="Rekapitulácia stavby" sheetId="1" r:id="rId1"/>
    <sheet name="01 - Zateplenie obvodovéh..." sheetId="2" r:id="rId2"/>
    <sheet name="02 - Zateplenie strešného..." sheetId="3" r:id="rId3"/>
    <sheet name="03 - Výmena výplní otvoro..." sheetId="4" r:id="rId4"/>
    <sheet name="11 - 01 Zateplenie obvodo..." sheetId="5" r:id="rId5"/>
    <sheet name="12 - Zateplenie strešného..." sheetId="6" r:id="rId6"/>
    <sheet name="13 - Výmena výplní otvoro..." sheetId="7" r:id="rId7"/>
  </sheets>
  <definedNames>
    <definedName name="_xlnm._FilterDatabase" localSheetId="1" hidden="1">'01 - Zateplenie obvodovéh...'!$C$128:$K$191</definedName>
    <definedName name="_xlnm._FilterDatabase" localSheetId="2" hidden="1">'02 - Zateplenie strešného...'!$C$127:$K$151</definedName>
    <definedName name="_xlnm._FilterDatabase" localSheetId="3" hidden="1">'03 - Výmena výplní otvoro...'!$C$128:$K$171</definedName>
    <definedName name="_xlnm._FilterDatabase" localSheetId="4" hidden="1">'11 - 01 Zateplenie obvodo...'!$C$126:$K$152</definedName>
    <definedName name="_xlnm._FilterDatabase" localSheetId="5" hidden="1">'12 - Zateplenie strešného...'!$C$122:$K$135</definedName>
    <definedName name="_xlnm._FilterDatabase" localSheetId="6" hidden="1">'13 - Výmena výplní otvoro...'!$C$121:$K$126</definedName>
    <definedName name="_xlnm.Print_Titles" localSheetId="1">'01 - Zateplenie obvodovéh...'!$128:$128</definedName>
    <definedName name="_xlnm.Print_Titles" localSheetId="2">'02 - Zateplenie strešného...'!$127:$127</definedName>
    <definedName name="_xlnm.Print_Titles" localSheetId="3">'03 - Výmena výplní otvoro...'!$128:$128</definedName>
    <definedName name="_xlnm.Print_Titles" localSheetId="4">'11 - 01 Zateplenie obvodo...'!$126:$126</definedName>
    <definedName name="_xlnm.Print_Titles" localSheetId="5">'12 - Zateplenie strešného...'!$122:$122</definedName>
    <definedName name="_xlnm.Print_Titles" localSheetId="6">'13 - Výmena výplní otvoro...'!$121:$121</definedName>
    <definedName name="_xlnm.Print_Titles" localSheetId="0">'Rekapitulácia stavby'!$92:$92</definedName>
    <definedName name="_xlnm.Print_Area" localSheetId="1">'01 - Zateplenie obvodovéh...'!$C$4:$J$76,'01 - Zateplenie obvodovéh...'!$C$82:$J$108,'01 - Zateplenie obvodovéh...'!$C$114:$K$191</definedName>
    <definedName name="_xlnm.Print_Area" localSheetId="2">'02 - Zateplenie strešného...'!$C$4:$J$76,'02 - Zateplenie strešného...'!$C$82:$J$107,'02 - Zateplenie strešného...'!$C$113:$K$151</definedName>
    <definedName name="_xlnm.Print_Area" localSheetId="3">'03 - Výmena výplní otvoro...'!$C$4:$J$76,'03 - Výmena výplní otvoro...'!$C$82:$J$108,'03 - Výmena výplní otvoro...'!$C$114:$K$171</definedName>
    <definedName name="_xlnm.Print_Area" localSheetId="4">'11 - 01 Zateplenie obvodo...'!$C$4:$J$76,'11 - 01 Zateplenie obvodo...'!$C$82:$J$106,'11 - 01 Zateplenie obvodo...'!$C$112:$K$152</definedName>
    <definedName name="_xlnm.Print_Area" localSheetId="5">'12 - Zateplenie strešného...'!$C$4:$J$76,'12 - Zateplenie strešného...'!$C$82:$J$102,'12 - Zateplenie strešného...'!$C$108:$K$135</definedName>
    <definedName name="_xlnm.Print_Area" localSheetId="6">'13 - Výmena výplní otvoro...'!$C$4:$J$76,'13 - Výmena výplní otvoro...'!$C$82:$J$101,'13 - Výmena výplní otvoro...'!$C$107:$K$126</definedName>
    <definedName name="_xlnm.Print_Area" localSheetId="0">'Rekapitulácia stavby'!$D$4:$AO$76,'Rekapitulácia stavby'!$C$82:$AQ$103</definedName>
  </definedNames>
  <calcPr calcId="152511"/>
</workbook>
</file>

<file path=xl/calcChain.xml><?xml version="1.0" encoding="utf-8"?>
<calcChain xmlns="http://schemas.openxmlformats.org/spreadsheetml/2006/main">
  <c r="AY102" i="1" l="1"/>
  <c r="AX102" i="1"/>
  <c r="BI126" i="7"/>
  <c r="BH126" i="7"/>
  <c r="BG126" i="7"/>
  <c r="BE126" i="7"/>
  <c r="T126" i="7"/>
  <c r="R126" i="7"/>
  <c r="P126" i="7"/>
  <c r="BK126" i="7"/>
  <c r="BK124" i="7" s="1"/>
  <c r="BF126" i="7"/>
  <c r="BI125" i="7"/>
  <c r="BD102" i="1" s="1"/>
  <c r="BH125" i="7"/>
  <c r="BC102" i="1" s="1"/>
  <c r="BG125" i="7"/>
  <c r="BB102" i="1" s="1"/>
  <c r="BE125" i="7"/>
  <c r="AV102" i="1" s="1"/>
  <c r="AZ102" i="1"/>
  <c r="T125" i="7"/>
  <c r="T124" i="7" s="1"/>
  <c r="T123" i="7" s="1"/>
  <c r="T122" i="7" s="1"/>
  <c r="R125" i="7"/>
  <c r="R124" i="7" s="1"/>
  <c r="R123" i="7" s="1"/>
  <c r="R122" i="7" s="1"/>
  <c r="P125" i="7"/>
  <c r="P124" i="7" s="1"/>
  <c r="P123" i="7" s="1"/>
  <c r="P122" i="7" s="1"/>
  <c r="AU102" i="1" s="1"/>
  <c r="BK125" i="7"/>
  <c r="BF125" i="7"/>
  <c r="F116" i="7"/>
  <c r="E114" i="7"/>
  <c r="F91" i="7"/>
  <c r="E89" i="7"/>
  <c r="J26" i="7"/>
  <c r="E26" i="7"/>
  <c r="J119" i="7" s="1"/>
  <c r="J25" i="7"/>
  <c r="J23" i="7"/>
  <c r="E23" i="7"/>
  <c r="J118" i="7" s="1"/>
  <c r="J93" i="7"/>
  <c r="J22" i="7"/>
  <c r="J20" i="7"/>
  <c r="E20" i="7"/>
  <c r="F94" i="7" s="1"/>
  <c r="J19" i="7"/>
  <c r="J17" i="7"/>
  <c r="E17" i="7"/>
  <c r="F118" i="7" s="1"/>
  <c r="F93" i="7"/>
  <c r="J16" i="7"/>
  <c r="J14" i="7"/>
  <c r="J91" i="7" s="1"/>
  <c r="E7" i="7"/>
  <c r="E110" i="7" s="1"/>
  <c r="AY101" i="1"/>
  <c r="AX101" i="1"/>
  <c r="BI135" i="6"/>
  <c r="BH135" i="6"/>
  <c r="BG135" i="6"/>
  <c r="BE135" i="6"/>
  <c r="T135" i="6"/>
  <c r="R135" i="6"/>
  <c r="P135" i="6"/>
  <c r="BK135" i="6"/>
  <c r="BF135" i="6"/>
  <c r="BI134" i="6"/>
  <c r="BH134" i="6"/>
  <c r="BG134" i="6"/>
  <c r="BE134" i="6"/>
  <c r="T134" i="6"/>
  <c r="R134" i="6"/>
  <c r="R133" i="6" s="1"/>
  <c r="P134" i="6"/>
  <c r="P133" i="6"/>
  <c r="BK134" i="6"/>
  <c r="BK133" i="6" s="1"/>
  <c r="BF134" i="6"/>
  <c r="BI132" i="6"/>
  <c r="BH132" i="6"/>
  <c r="BG132" i="6"/>
  <c r="BE132" i="6"/>
  <c r="T132" i="6"/>
  <c r="R132" i="6"/>
  <c r="P132" i="6"/>
  <c r="BK132" i="6"/>
  <c r="BF132" i="6"/>
  <c r="BI131" i="6"/>
  <c r="BH131" i="6"/>
  <c r="BG131" i="6"/>
  <c r="BE131" i="6"/>
  <c r="T131" i="6"/>
  <c r="R131" i="6"/>
  <c r="P131" i="6"/>
  <c r="BK131" i="6"/>
  <c r="BF131" i="6"/>
  <c r="BI130" i="6"/>
  <c r="BH130" i="6"/>
  <c r="BG130" i="6"/>
  <c r="BE130" i="6"/>
  <c r="T130" i="6"/>
  <c r="R130" i="6"/>
  <c r="P130" i="6"/>
  <c r="BK130" i="6"/>
  <c r="BF130" i="6"/>
  <c r="BI129" i="6"/>
  <c r="BH129" i="6"/>
  <c r="BG129" i="6"/>
  <c r="BE129" i="6"/>
  <c r="T129" i="6"/>
  <c r="R129" i="6"/>
  <c r="P129" i="6"/>
  <c r="BK129" i="6"/>
  <c r="BF129" i="6"/>
  <c r="BI128" i="6"/>
  <c r="BH128" i="6"/>
  <c r="BG128" i="6"/>
  <c r="BE128" i="6"/>
  <c r="AV101" i="1" s="1"/>
  <c r="T128" i="6"/>
  <c r="R128" i="6"/>
  <c r="P128" i="6"/>
  <c r="BK128" i="6"/>
  <c r="BF128" i="6"/>
  <c r="BI127" i="6"/>
  <c r="BH127" i="6"/>
  <c r="BC101" i="1" s="1"/>
  <c r="BG127" i="6"/>
  <c r="BE127" i="6"/>
  <c r="T127" i="6"/>
  <c r="R127" i="6"/>
  <c r="P127" i="6"/>
  <c r="BK127" i="6"/>
  <c r="BF127" i="6"/>
  <c r="BI126" i="6"/>
  <c r="BD101" i="1" s="1"/>
  <c r="BH126" i="6"/>
  <c r="BG126" i="6"/>
  <c r="BB101" i="1" s="1"/>
  <c r="BE126" i="6"/>
  <c r="AZ101" i="1"/>
  <c r="T126" i="6"/>
  <c r="T125" i="6" s="1"/>
  <c r="R126" i="6"/>
  <c r="P126" i="6"/>
  <c r="P125" i="6" s="1"/>
  <c r="P124" i="6" s="1"/>
  <c r="P123" i="6" s="1"/>
  <c r="AU101" i="1" s="1"/>
  <c r="BK126" i="6"/>
  <c r="BF126" i="6"/>
  <c r="F117" i="6"/>
  <c r="E115" i="6"/>
  <c r="F91" i="6"/>
  <c r="E89" i="6"/>
  <c r="J26" i="6"/>
  <c r="E26" i="6"/>
  <c r="J120" i="6" s="1"/>
  <c r="J94" i="6"/>
  <c r="J25" i="6"/>
  <c r="J23" i="6"/>
  <c r="E23" i="6"/>
  <c r="J119" i="6" s="1"/>
  <c r="J22" i="6"/>
  <c r="J20" i="6"/>
  <c r="E20" i="6"/>
  <c r="F120" i="6" s="1"/>
  <c r="F94" i="6"/>
  <c r="J19" i="6"/>
  <c r="J17" i="6"/>
  <c r="E17" i="6"/>
  <c r="F119" i="6" s="1"/>
  <c r="F93" i="6"/>
  <c r="J16" i="6"/>
  <c r="J14" i="6"/>
  <c r="J91" i="6" s="1"/>
  <c r="E7" i="6"/>
  <c r="E85" i="6" s="1"/>
  <c r="J39" i="5"/>
  <c r="J38" i="5"/>
  <c r="AY100" i="1"/>
  <c r="J37" i="5"/>
  <c r="AX100" i="1" s="1"/>
  <c r="BI152" i="5"/>
  <c r="BH152" i="5"/>
  <c r="BG152" i="5"/>
  <c r="BE152" i="5"/>
  <c r="T152" i="5"/>
  <c r="R152" i="5"/>
  <c r="P152" i="5"/>
  <c r="P150" i="5" s="1"/>
  <c r="BK152" i="5"/>
  <c r="BF152" i="5"/>
  <c r="BI151" i="5"/>
  <c r="BH151" i="5"/>
  <c r="BG151" i="5"/>
  <c r="BE151" i="5"/>
  <c r="T151" i="5"/>
  <c r="R151" i="5"/>
  <c r="P151" i="5"/>
  <c r="BK151" i="5"/>
  <c r="BK150" i="5" s="1"/>
  <c r="BF151" i="5"/>
  <c r="BI149" i="5"/>
  <c r="BH149" i="5"/>
  <c r="BG149" i="5"/>
  <c r="BE149" i="5"/>
  <c r="T149" i="5"/>
  <c r="T148" i="5" s="1"/>
  <c r="R149" i="5"/>
  <c r="R148" i="5" s="1"/>
  <c r="P149" i="5"/>
  <c r="P148" i="5" s="1"/>
  <c r="BK149" i="5"/>
  <c r="BK148" i="5" s="1"/>
  <c r="BF149" i="5"/>
  <c r="BI146" i="5"/>
  <c r="BH146" i="5"/>
  <c r="BG146" i="5"/>
  <c r="BE146" i="5"/>
  <c r="T146" i="5"/>
  <c r="T145" i="5"/>
  <c r="R146" i="5"/>
  <c r="R145" i="5" s="1"/>
  <c r="P146" i="5"/>
  <c r="P145" i="5" s="1"/>
  <c r="BK146" i="5"/>
  <c r="BK145" i="5" s="1"/>
  <c r="BF146" i="5"/>
  <c r="BI144" i="5"/>
  <c r="BH144" i="5"/>
  <c r="BG144" i="5"/>
  <c r="BE144" i="5"/>
  <c r="T144" i="5"/>
  <c r="R144" i="5"/>
  <c r="R142" i="5" s="1"/>
  <c r="P144" i="5"/>
  <c r="BK144" i="5"/>
  <c r="BF144" i="5"/>
  <c r="BI143" i="5"/>
  <c r="BH143" i="5"/>
  <c r="BG143" i="5"/>
  <c r="BE143" i="5"/>
  <c r="T143" i="5"/>
  <c r="T142" i="5" s="1"/>
  <c r="R143" i="5"/>
  <c r="P143" i="5"/>
  <c r="BK143" i="5"/>
  <c r="BF143" i="5"/>
  <c r="BI141" i="5"/>
  <c r="BH141" i="5"/>
  <c r="BG141" i="5"/>
  <c r="BE141" i="5"/>
  <c r="T141" i="5"/>
  <c r="R141" i="5"/>
  <c r="P141" i="5"/>
  <c r="BK141" i="5"/>
  <c r="BF141" i="5"/>
  <c r="BI140" i="5"/>
  <c r="BH140" i="5"/>
  <c r="BG140" i="5"/>
  <c r="BE140" i="5"/>
  <c r="T140" i="5"/>
  <c r="R140" i="5"/>
  <c r="P140" i="5"/>
  <c r="BK140" i="5"/>
  <c r="BF140" i="5"/>
  <c r="BI139" i="5"/>
  <c r="BH139" i="5"/>
  <c r="BG139" i="5"/>
  <c r="BE139" i="5"/>
  <c r="T139" i="5"/>
  <c r="R139" i="5"/>
  <c r="P139" i="5"/>
  <c r="BK139" i="5"/>
  <c r="BF139" i="5"/>
  <c r="BI138" i="5"/>
  <c r="BH138" i="5"/>
  <c r="BG138" i="5"/>
  <c r="BE138" i="5"/>
  <c r="T138" i="5"/>
  <c r="R138" i="5"/>
  <c r="P138" i="5"/>
  <c r="BK138" i="5"/>
  <c r="BF138" i="5"/>
  <c r="BI137" i="5"/>
  <c r="BH137" i="5"/>
  <c r="BG137" i="5"/>
  <c r="BE137" i="5"/>
  <c r="T137" i="5"/>
  <c r="R137" i="5"/>
  <c r="P137" i="5"/>
  <c r="BK137" i="5"/>
  <c r="BF137" i="5"/>
  <c r="BI136" i="5"/>
  <c r="BH136" i="5"/>
  <c r="BG136" i="5"/>
  <c r="BE136" i="5"/>
  <c r="T136" i="5"/>
  <c r="R136" i="5"/>
  <c r="P136" i="5"/>
  <c r="BK136" i="5"/>
  <c r="BF136" i="5"/>
  <c r="BI135" i="5"/>
  <c r="BH135" i="5"/>
  <c r="BG135" i="5"/>
  <c r="BE135" i="5"/>
  <c r="T135" i="5"/>
  <c r="R135" i="5"/>
  <c r="P135" i="5"/>
  <c r="BK135" i="5"/>
  <c r="BF135" i="5"/>
  <c r="BI134" i="5"/>
  <c r="BH134" i="5"/>
  <c r="BG134" i="5"/>
  <c r="BE134" i="5"/>
  <c r="T134" i="5"/>
  <c r="R134" i="5"/>
  <c r="P134" i="5"/>
  <c r="BK134" i="5"/>
  <c r="BF134" i="5"/>
  <c r="BI133" i="5"/>
  <c r="BH133" i="5"/>
  <c r="BG133" i="5"/>
  <c r="BE133" i="5"/>
  <c r="AZ100" i="1" s="1"/>
  <c r="AZ99" i="1" s="1"/>
  <c r="AV99" i="1" s="1"/>
  <c r="T133" i="5"/>
  <c r="R133" i="5"/>
  <c r="P133" i="5"/>
  <c r="BK133" i="5"/>
  <c r="BF133" i="5"/>
  <c r="BI132" i="5"/>
  <c r="BH132" i="5"/>
  <c r="BG132" i="5"/>
  <c r="BE132" i="5"/>
  <c r="T132" i="5"/>
  <c r="R132" i="5"/>
  <c r="P132" i="5"/>
  <c r="BK132" i="5"/>
  <c r="BF132" i="5"/>
  <c r="BI131" i="5"/>
  <c r="BH131" i="5"/>
  <c r="BG131" i="5"/>
  <c r="BE131" i="5"/>
  <c r="T131" i="5"/>
  <c r="R131" i="5"/>
  <c r="P131" i="5"/>
  <c r="BK131" i="5"/>
  <c r="BF131" i="5"/>
  <c r="BI130" i="5"/>
  <c r="BH130" i="5"/>
  <c r="BG130" i="5"/>
  <c r="F37" i="5" s="1"/>
  <c r="BB100" i="1" s="1"/>
  <c r="BB99" i="1" s="1"/>
  <c r="AX99" i="1" s="1"/>
  <c r="BE130" i="5"/>
  <c r="AV100" i="1" s="1"/>
  <c r="T130" i="5"/>
  <c r="T129" i="5" s="1"/>
  <c r="R130" i="5"/>
  <c r="P130" i="5"/>
  <c r="P129" i="5" s="1"/>
  <c r="BK130" i="5"/>
  <c r="BF130" i="5"/>
  <c r="F121" i="5"/>
  <c r="E119" i="5"/>
  <c r="F91" i="5"/>
  <c r="E89" i="5"/>
  <c r="J26" i="5"/>
  <c r="E26" i="5"/>
  <c r="J124" i="5" s="1"/>
  <c r="J25" i="5"/>
  <c r="J23" i="5"/>
  <c r="E23" i="5"/>
  <c r="J93" i="5" s="1"/>
  <c r="J22" i="5"/>
  <c r="J20" i="5"/>
  <c r="E20" i="5"/>
  <c r="F94" i="5" s="1"/>
  <c r="J19" i="5"/>
  <c r="J17" i="5"/>
  <c r="E17" i="5"/>
  <c r="F123" i="5"/>
  <c r="F93" i="5"/>
  <c r="J16" i="5"/>
  <c r="J14" i="5"/>
  <c r="J91" i="5" s="1"/>
  <c r="E7" i="5"/>
  <c r="E115" i="5" s="1"/>
  <c r="J39" i="4"/>
  <c r="J38" i="4"/>
  <c r="AY98" i="1" s="1"/>
  <c r="J37" i="4"/>
  <c r="AX98" i="1"/>
  <c r="BI171" i="4"/>
  <c r="BH171" i="4"/>
  <c r="BG171" i="4"/>
  <c r="BE171" i="4"/>
  <c r="T171" i="4"/>
  <c r="R171" i="4"/>
  <c r="P171" i="4"/>
  <c r="BK171" i="4"/>
  <c r="BF171" i="4"/>
  <c r="BI170" i="4"/>
  <c r="BH170" i="4"/>
  <c r="BG170" i="4"/>
  <c r="BE170" i="4"/>
  <c r="T170" i="4"/>
  <c r="R170" i="4"/>
  <c r="P170" i="4"/>
  <c r="P169" i="4" s="1"/>
  <c r="BK170" i="4"/>
  <c r="BF170" i="4"/>
  <c r="BI168" i="4"/>
  <c r="BH168" i="4"/>
  <c r="BG168" i="4"/>
  <c r="BE168" i="4"/>
  <c r="T168" i="4"/>
  <c r="R168" i="4"/>
  <c r="P168" i="4"/>
  <c r="BK168" i="4"/>
  <c r="BF168" i="4"/>
  <c r="BI167" i="4"/>
  <c r="BH167" i="4"/>
  <c r="BG167" i="4"/>
  <c r="BE167" i="4"/>
  <c r="T167" i="4"/>
  <c r="R167" i="4"/>
  <c r="P167" i="4"/>
  <c r="BK167" i="4"/>
  <c r="BF167" i="4"/>
  <c r="BI166" i="4"/>
  <c r="BH166" i="4"/>
  <c r="BG166" i="4"/>
  <c r="BE166" i="4"/>
  <c r="T166" i="4"/>
  <c r="R166" i="4"/>
  <c r="P166" i="4"/>
  <c r="BK166" i="4"/>
  <c r="BF166" i="4"/>
  <c r="BI165" i="4"/>
  <c r="BH165" i="4"/>
  <c r="BG165" i="4"/>
  <c r="BE165" i="4"/>
  <c r="T165" i="4"/>
  <c r="T163" i="4" s="1"/>
  <c r="R165" i="4"/>
  <c r="P165" i="4"/>
  <c r="BK165" i="4"/>
  <c r="BF165" i="4"/>
  <c r="BI164" i="4"/>
  <c r="BH164" i="4"/>
  <c r="BG164" i="4"/>
  <c r="BE164" i="4"/>
  <c r="T164" i="4"/>
  <c r="R164" i="4"/>
  <c r="R163" i="4" s="1"/>
  <c r="P164" i="4"/>
  <c r="BK164" i="4"/>
  <c r="BF164" i="4"/>
  <c r="BI162" i="4"/>
  <c r="BH162" i="4"/>
  <c r="BG162" i="4"/>
  <c r="BE162" i="4"/>
  <c r="T162" i="4"/>
  <c r="R162" i="4"/>
  <c r="P162" i="4"/>
  <c r="BK162" i="4"/>
  <c r="BF162" i="4"/>
  <c r="BI161" i="4"/>
  <c r="BH161" i="4"/>
  <c r="BG161" i="4"/>
  <c r="BE161" i="4"/>
  <c r="T161" i="4"/>
  <c r="R161" i="4"/>
  <c r="P161" i="4"/>
  <c r="BK161" i="4"/>
  <c r="BF161" i="4"/>
  <c r="BI160" i="4"/>
  <c r="BH160" i="4"/>
  <c r="BG160" i="4"/>
  <c r="BE160" i="4"/>
  <c r="T160" i="4"/>
  <c r="R160" i="4"/>
  <c r="P160" i="4"/>
  <c r="BK160" i="4"/>
  <c r="BF160" i="4"/>
  <c r="BI159" i="4"/>
  <c r="BH159" i="4"/>
  <c r="BG159" i="4"/>
  <c r="BE159" i="4"/>
  <c r="T159" i="4"/>
  <c r="R159" i="4"/>
  <c r="P159" i="4"/>
  <c r="BK159" i="4"/>
  <c r="BF159" i="4"/>
  <c r="BI158" i="4"/>
  <c r="BH158" i="4"/>
  <c r="BG158" i="4"/>
  <c r="BE158" i="4"/>
  <c r="T158" i="4"/>
  <c r="R158" i="4"/>
  <c r="P158" i="4"/>
  <c r="BK158" i="4"/>
  <c r="BF158" i="4"/>
  <c r="BI157" i="4"/>
  <c r="BH157" i="4"/>
  <c r="BG157" i="4"/>
  <c r="BE157" i="4"/>
  <c r="T157" i="4"/>
  <c r="R157" i="4"/>
  <c r="R156" i="4" s="1"/>
  <c r="P157" i="4"/>
  <c r="P156" i="4" s="1"/>
  <c r="BK157" i="4"/>
  <c r="BF157" i="4"/>
  <c r="BI155" i="4"/>
  <c r="BH155" i="4"/>
  <c r="BG155" i="4"/>
  <c r="BE155" i="4"/>
  <c r="T155" i="4"/>
  <c r="R155" i="4"/>
  <c r="P155" i="4"/>
  <c r="BK155" i="4"/>
  <c r="BF155" i="4"/>
  <c r="BI154" i="4"/>
  <c r="BH154" i="4"/>
  <c r="BG154" i="4"/>
  <c r="BE154" i="4"/>
  <c r="T154" i="4"/>
  <c r="R154" i="4"/>
  <c r="P154" i="4"/>
  <c r="BK154" i="4"/>
  <c r="BF154" i="4"/>
  <c r="BI153" i="4"/>
  <c r="BH153" i="4"/>
  <c r="BG153" i="4"/>
  <c r="BE153" i="4"/>
  <c r="T153" i="4"/>
  <c r="R153" i="4"/>
  <c r="P153" i="4"/>
  <c r="BK153" i="4"/>
  <c r="BF153" i="4"/>
  <c r="BI152" i="4"/>
  <c r="BH152" i="4"/>
  <c r="BG152" i="4"/>
  <c r="BE152" i="4"/>
  <c r="T152" i="4"/>
  <c r="R152" i="4"/>
  <c r="P152" i="4"/>
  <c r="BK152" i="4"/>
  <c r="BF152" i="4"/>
  <c r="BI151" i="4"/>
  <c r="BH151" i="4"/>
  <c r="BG151" i="4"/>
  <c r="BE151" i="4"/>
  <c r="T151" i="4"/>
  <c r="R151" i="4"/>
  <c r="P151" i="4"/>
  <c r="BK151" i="4"/>
  <c r="BF151" i="4"/>
  <c r="BI150" i="4"/>
  <c r="BH150" i="4"/>
  <c r="BG150" i="4"/>
  <c r="BE150" i="4"/>
  <c r="T150" i="4"/>
  <c r="R150" i="4"/>
  <c r="P150" i="4"/>
  <c r="BK150" i="4"/>
  <c r="BF150" i="4"/>
  <c r="BI149" i="4"/>
  <c r="BH149" i="4"/>
  <c r="BG149" i="4"/>
  <c r="BE149" i="4"/>
  <c r="T149" i="4"/>
  <c r="R149" i="4"/>
  <c r="P149" i="4"/>
  <c r="BK149" i="4"/>
  <c r="BF149" i="4"/>
  <c r="BI148" i="4"/>
  <c r="BH148" i="4"/>
  <c r="BG148" i="4"/>
  <c r="BE148" i="4"/>
  <c r="T148" i="4"/>
  <c r="R148" i="4"/>
  <c r="P148" i="4"/>
  <c r="BK148" i="4"/>
  <c r="BF148" i="4"/>
  <c r="BI147" i="4"/>
  <c r="BH147" i="4"/>
  <c r="BG147" i="4"/>
  <c r="BE147" i="4"/>
  <c r="T147" i="4"/>
  <c r="R147" i="4"/>
  <c r="R146" i="4" s="1"/>
  <c r="P147" i="4"/>
  <c r="BK147" i="4"/>
  <c r="BF147" i="4"/>
  <c r="BI144" i="4"/>
  <c r="BH144" i="4"/>
  <c r="BG144" i="4"/>
  <c r="BE144" i="4"/>
  <c r="T144" i="4"/>
  <c r="T143" i="4"/>
  <c r="R144" i="4"/>
  <c r="R143" i="4"/>
  <c r="P144" i="4"/>
  <c r="P143" i="4"/>
  <c r="BK144" i="4"/>
  <c r="BK143" i="4" s="1"/>
  <c r="BF144" i="4"/>
  <c r="BI142" i="4"/>
  <c r="BH142" i="4"/>
  <c r="BG142" i="4"/>
  <c r="BE142" i="4"/>
  <c r="T142" i="4"/>
  <c r="R142" i="4"/>
  <c r="P142" i="4"/>
  <c r="BK142" i="4"/>
  <c r="BF142" i="4"/>
  <c r="BI141" i="4"/>
  <c r="BH141" i="4"/>
  <c r="BG141" i="4"/>
  <c r="BE141" i="4"/>
  <c r="T141" i="4"/>
  <c r="R141" i="4"/>
  <c r="P141" i="4"/>
  <c r="BK141" i="4"/>
  <c r="BF141" i="4"/>
  <c r="BI140" i="4"/>
  <c r="BH140" i="4"/>
  <c r="BG140" i="4"/>
  <c r="BE140" i="4"/>
  <c r="T140" i="4"/>
  <c r="R140" i="4"/>
  <c r="P140" i="4"/>
  <c r="BK140" i="4"/>
  <c r="BF140" i="4"/>
  <c r="BI139" i="4"/>
  <c r="BH139" i="4"/>
  <c r="BG139" i="4"/>
  <c r="BE139" i="4"/>
  <c r="T139" i="4"/>
  <c r="R139" i="4"/>
  <c r="P139" i="4"/>
  <c r="BK139" i="4"/>
  <c r="BF139" i="4"/>
  <c r="BI138" i="4"/>
  <c r="BH138" i="4"/>
  <c r="BG138" i="4"/>
  <c r="BE138" i="4"/>
  <c r="T138" i="4"/>
  <c r="R138" i="4"/>
  <c r="P138" i="4"/>
  <c r="BK138" i="4"/>
  <c r="BF138" i="4"/>
  <c r="BI137" i="4"/>
  <c r="BH137" i="4"/>
  <c r="BG137" i="4"/>
  <c r="BE137" i="4"/>
  <c r="T137" i="4"/>
  <c r="R137" i="4"/>
  <c r="P137" i="4"/>
  <c r="P135" i="4" s="1"/>
  <c r="BK137" i="4"/>
  <c r="BF137" i="4"/>
  <c r="BI136" i="4"/>
  <c r="BH136" i="4"/>
  <c r="BG136" i="4"/>
  <c r="BE136" i="4"/>
  <c r="T136" i="4"/>
  <c r="R136" i="4"/>
  <c r="R135" i="4" s="1"/>
  <c r="P136" i="4"/>
  <c r="BK136" i="4"/>
  <c r="BF136" i="4"/>
  <c r="BI134" i="4"/>
  <c r="BH134" i="4"/>
  <c r="BG134" i="4"/>
  <c r="BE134" i="4"/>
  <c r="T134" i="4"/>
  <c r="R134" i="4"/>
  <c r="P134" i="4"/>
  <c r="P131" i="4" s="1"/>
  <c r="P130" i="4" s="1"/>
  <c r="BK134" i="4"/>
  <c r="BF134" i="4"/>
  <c r="BI133" i="4"/>
  <c r="BH133" i="4"/>
  <c r="BG133" i="4"/>
  <c r="BE133" i="4"/>
  <c r="T133" i="4"/>
  <c r="R133" i="4"/>
  <c r="P133" i="4"/>
  <c r="BK133" i="4"/>
  <c r="BF133" i="4"/>
  <c r="BI132" i="4"/>
  <c r="BH132" i="4"/>
  <c r="BG132" i="4"/>
  <c r="BE132" i="4"/>
  <c r="AZ98" i="1" s="1"/>
  <c r="AV98" i="1"/>
  <c r="T132" i="4"/>
  <c r="R132" i="4"/>
  <c r="R131" i="4" s="1"/>
  <c r="P132" i="4"/>
  <c r="BK132" i="4"/>
  <c r="BF132" i="4"/>
  <c r="F123" i="4"/>
  <c r="E121" i="4"/>
  <c r="F91" i="4"/>
  <c r="E89" i="4"/>
  <c r="J26" i="4"/>
  <c r="E26" i="4"/>
  <c r="J94" i="4" s="1"/>
  <c r="J25" i="4"/>
  <c r="J23" i="4"/>
  <c r="E23" i="4"/>
  <c r="J125" i="4" s="1"/>
  <c r="J93" i="4"/>
  <c r="J22" i="4"/>
  <c r="J20" i="4"/>
  <c r="E20" i="4"/>
  <c r="F94" i="4" s="1"/>
  <c r="J19" i="4"/>
  <c r="J17" i="4"/>
  <c r="E17" i="4"/>
  <c r="F93" i="4" s="1"/>
  <c r="J16" i="4"/>
  <c r="J14" i="4"/>
  <c r="J123" i="4" s="1"/>
  <c r="J91" i="4"/>
  <c r="E7" i="4"/>
  <c r="E117" i="4" s="1"/>
  <c r="AY97" i="1"/>
  <c r="AX97" i="1"/>
  <c r="BI151" i="3"/>
  <c r="BH151" i="3"/>
  <c r="BG151" i="3"/>
  <c r="BE151" i="3"/>
  <c r="T151" i="3"/>
  <c r="R151" i="3"/>
  <c r="P151" i="3"/>
  <c r="BK151" i="3"/>
  <c r="BF151" i="3"/>
  <c r="BI150" i="3"/>
  <c r="BH150" i="3"/>
  <c r="BG150" i="3"/>
  <c r="BE150" i="3"/>
  <c r="T150" i="3"/>
  <c r="R150" i="3"/>
  <c r="P150" i="3"/>
  <c r="BK150" i="3"/>
  <c r="BF150" i="3"/>
  <c r="BI149" i="3"/>
  <c r="BH149" i="3"/>
  <c r="BG149" i="3"/>
  <c r="BE149" i="3"/>
  <c r="T149" i="3"/>
  <c r="T148" i="3" s="1"/>
  <c r="R149" i="3"/>
  <c r="R148" i="3" s="1"/>
  <c r="P149" i="3"/>
  <c r="BK149" i="3"/>
  <c r="BF149" i="3"/>
  <c r="BI147" i="3"/>
  <c r="BH147" i="3"/>
  <c r="BG147" i="3"/>
  <c r="BE147" i="3"/>
  <c r="T147" i="3"/>
  <c r="R147" i="3"/>
  <c r="P147" i="3"/>
  <c r="BK147" i="3"/>
  <c r="BF147" i="3"/>
  <c r="BI146" i="3"/>
  <c r="BH146" i="3"/>
  <c r="BG146" i="3"/>
  <c r="BE146" i="3"/>
  <c r="T146" i="3"/>
  <c r="R146" i="3"/>
  <c r="P146" i="3"/>
  <c r="BK146" i="3"/>
  <c r="BF146" i="3"/>
  <c r="BI145" i="3"/>
  <c r="BH145" i="3"/>
  <c r="BG145" i="3"/>
  <c r="BE145" i="3"/>
  <c r="T145" i="3"/>
  <c r="R145" i="3"/>
  <c r="P145" i="3"/>
  <c r="BK145" i="3"/>
  <c r="BF145" i="3"/>
  <c r="BI144" i="3"/>
  <c r="BH144" i="3"/>
  <c r="BG144" i="3"/>
  <c r="BE144" i="3"/>
  <c r="T144" i="3"/>
  <c r="R144" i="3"/>
  <c r="R143" i="3" s="1"/>
  <c r="P144" i="3"/>
  <c r="P143" i="3" s="1"/>
  <c r="BK144" i="3"/>
  <c r="BF144" i="3"/>
  <c r="BI142" i="3"/>
  <c r="BH142" i="3"/>
  <c r="BG142" i="3"/>
  <c r="BE142" i="3"/>
  <c r="T142" i="3"/>
  <c r="R142" i="3"/>
  <c r="P142" i="3"/>
  <c r="BK142" i="3"/>
  <c r="BF142" i="3"/>
  <c r="BI141" i="3"/>
  <c r="BH141" i="3"/>
  <c r="BG141" i="3"/>
  <c r="BE141" i="3"/>
  <c r="T141" i="3"/>
  <c r="R141" i="3"/>
  <c r="P141" i="3"/>
  <c r="P139" i="3" s="1"/>
  <c r="BK141" i="3"/>
  <c r="BF141" i="3"/>
  <c r="BI140" i="3"/>
  <c r="BH140" i="3"/>
  <c r="BG140" i="3"/>
  <c r="BE140" i="3"/>
  <c r="T140" i="3"/>
  <c r="R140" i="3"/>
  <c r="R139" i="3" s="1"/>
  <c r="P140" i="3"/>
  <c r="BK140" i="3"/>
  <c r="BK139" i="3" s="1"/>
  <c r="BF140" i="3"/>
  <c r="BI138" i="3"/>
  <c r="BH138" i="3"/>
  <c r="BG138" i="3"/>
  <c r="BE138" i="3"/>
  <c r="T138" i="3"/>
  <c r="R138" i="3"/>
  <c r="P138" i="3"/>
  <c r="BK138" i="3"/>
  <c r="BF138" i="3"/>
  <c r="BI137" i="3"/>
  <c r="BH137" i="3"/>
  <c r="BG137" i="3"/>
  <c r="BE137" i="3"/>
  <c r="T137" i="3"/>
  <c r="R137" i="3"/>
  <c r="P137" i="3"/>
  <c r="BK137" i="3"/>
  <c r="BF137" i="3"/>
  <c r="BI136" i="3"/>
  <c r="BH136" i="3"/>
  <c r="BG136" i="3"/>
  <c r="BE136" i="3"/>
  <c r="T136" i="3"/>
  <c r="R136" i="3"/>
  <c r="P136" i="3"/>
  <c r="P135" i="3" s="1"/>
  <c r="BK136" i="3"/>
  <c r="BF136" i="3"/>
  <c r="BI133" i="3"/>
  <c r="BH133" i="3"/>
  <c r="BC97" i="1" s="1"/>
  <c r="BG133" i="3"/>
  <c r="BB97" i="1" s="1"/>
  <c r="BE133" i="3"/>
  <c r="T133" i="3"/>
  <c r="T132" i="3" s="1"/>
  <c r="R133" i="3"/>
  <c r="R132" i="3" s="1"/>
  <c r="P133" i="3"/>
  <c r="P132" i="3" s="1"/>
  <c r="BK133" i="3"/>
  <c r="BK132" i="3" s="1"/>
  <c r="BF133" i="3"/>
  <c r="BI131" i="3"/>
  <c r="BD97" i="1"/>
  <c r="BH131" i="3"/>
  <c r="BG131" i="3"/>
  <c r="BE131" i="3"/>
  <c r="AZ97" i="1" s="1"/>
  <c r="T131" i="3"/>
  <c r="T130" i="3"/>
  <c r="R131" i="3"/>
  <c r="R130" i="3" s="1"/>
  <c r="P131" i="3"/>
  <c r="P130" i="3" s="1"/>
  <c r="P129" i="3" s="1"/>
  <c r="BK131" i="3"/>
  <c r="BK130" i="3" s="1"/>
  <c r="BK129" i="3" s="1"/>
  <c r="BF131" i="3"/>
  <c r="F122" i="3"/>
  <c r="E120" i="3"/>
  <c r="F91" i="3"/>
  <c r="E89" i="3"/>
  <c r="J26" i="3"/>
  <c r="E26" i="3"/>
  <c r="J125" i="3"/>
  <c r="J94" i="3"/>
  <c r="J25" i="3"/>
  <c r="J23" i="3"/>
  <c r="E23" i="3"/>
  <c r="J124" i="3" s="1"/>
  <c r="J93" i="3"/>
  <c r="J22" i="3"/>
  <c r="J20" i="3"/>
  <c r="E20" i="3"/>
  <c r="F125" i="3" s="1"/>
  <c r="F94" i="3"/>
  <c r="J19" i="3"/>
  <c r="J17" i="3"/>
  <c r="E17" i="3"/>
  <c r="F93" i="3" s="1"/>
  <c r="J16" i="3"/>
  <c r="J14" i="3"/>
  <c r="J122" i="3"/>
  <c r="J91" i="3"/>
  <c r="E7" i="3"/>
  <c r="E85" i="3" s="1"/>
  <c r="J39" i="2"/>
  <c r="J38" i="2"/>
  <c r="AY96" i="1" s="1"/>
  <c r="J37" i="2"/>
  <c r="AX96" i="1"/>
  <c r="BI191" i="2"/>
  <c r="BH191" i="2"/>
  <c r="BG191" i="2"/>
  <c r="BE191" i="2"/>
  <c r="T191" i="2"/>
  <c r="R191" i="2"/>
  <c r="P191" i="2"/>
  <c r="BK191" i="2"/>
  <c r="BF191" i="2"/>
  <c r="BI190" i="2"/>
  <c r="BH190" i="2"/>
  <c r="BG190" i="2"/>
  <c r="BE190" i="2"/>
  <c r="T190" i="2"/>
  <c r="R190" i="2"/>
  <c r="P190" i="2"/>
  <c r="BK190" i="2"/>
  <c r="BF190" i="2"/>
  <c r="BI189" i="2"/>
  <c r="BH189" i="2"/>
  <c r="BG189" i="2"/>
  <c r="BE189" i="2"/>
  <c r="T189" i="2"/>
  <c r="R189" i="2"/>
  <c r="P189" i="2"/>
  <c r="BK189" i="2"/>
  <c r="BF189" i="2"/>
  <c r="BI188" i="2"/>
  <c r="BH188" i="2"/>
  <c r="BG188" i="2"/>
  <c r="BE188" i="2"/>
  <c r="T188" i="2"/>
  <c r="R188" i="2"/>
  <c r="P188" i="2"/>
  <c r="BK188" i="2"/>
  <c r="BF188" i="2"/>
  <c r="BI187" i="2"/>
  <c r="BH187" i="2"/>
  <c r="BG187" i="2"/>
  <c r="BE187" i="2"/>
  <c r="T187" i="2"/>
  <c r="R187" i="2"/>
  <c r="P187" i="2"/>
  <c r="BK187" i="2"/>
  <c r="BF187" i="2"/>
  <c r="BI186" i="2"/>
  <c r="BH186" i="2"/>
  <c r="BG186" i="2"/>
  <c r="BE186" i="2"/>
  <c r="T186" i="2"/>
  <c r="R186" i="2"/>
  <c r="P186" i="2"/>
  <c r="BK186" i="2"/>
  <c r="BF186" i="2"/>
  <c r="BI185" i="2"/>
  <c r="BH185" i="2"/>
  <c r="BG185" i="2"/>
  <c r="BE185" i="2"/>
  <c r="T185" i="2"/>
  <c r="R185" i="2"/>
  <c r="P185" i="2"/>
  <c r="BK185" i="2"/>
  <c r="BF185" i="2"/>
  <c r="BI184" i="2"/>
  <c r="BH184" i="2"/>
  <c r="BG184" i="2"/>
  <c r="BE184" i="2"/>
  <c r="T184" i="2"/>
  <c r="R184" i="2"/>
  <c r="P184" i="2"/>
  <c r="BK184" i="2"/>
  <c r="BF184" i="2"/>
  <c r="BI183" i="2"/>
  <c r="BH183" i="2"/>
  <c r="BG183" i="2"/>
  <c r="BE183" i="2"/>
  <c r="T183" i="2"/>
  <c r="R183" i="2"/>
  <c r="P183" i="2"/>
  <c r="BK183" i="2"/>
  <c r="BF183" i="2"/>
  <c r="BI182" i="2"/>
  <c r="BH182" i="2"/>
  <c r="BG182" i="2"/>
  <c r="BE182" i="2"/>
  <c r="T182" i="2"/>
  <c r="R182" i="2"/>
  <c r="P182" i="2"/>
  <c r="BK182" i="2"/>
  <c r="BF182" i="2"/>
  <c r="BI180" i="2"/>
  <c r="BH180" i="2"/>
  <c r="BG180" i="2"/>
  <c r="BE180" i="2"/>
  <c r="T180" i="2"/>
  <c r="R180" i="2"/>
  <c r="P180" i="2"/>
  <c r="BK180" i="2"/>
  <c r="BF180" i="2"/>
  <c r="BI179" i="2"/>
  <c r="BH179" i="2"/>
  <c r="BG179" i="2"/>
  <c r="BE179" i="2"/>
  <c r="T179" i="2"/>
  <c r="R179" i="2"/>
  <c r="P179" i="2"/>
  <c r="BK179" i="2"/>
  <c r="BF179" i="2"/>
  <c r="BI178" i="2"/>
  <c r="BH178" i="2"/>
  <c r="BG178" i="2"/>
  <c r="BE178" i="2"/>
  <c r="T178" i="2"/>
  <c r="R178" i="2"/>
  <c r="P178" i="2"/>
  <c r="BK178" i="2"/>
  <c r="BF178" i="2"/>
  <c r="BI177" i="2"/>
  <c r="BH177" i="2"/>
  <c r="BG177" i="2"/>
  <c r="BE177" i="2"/>
  <c r="T177" i="2"/>
  <c r="R177" i="2"/>
  <c r="P177" i="2"/>
  <c r="BK177" i="2"/>
  <c r="BF177" i="2"/>
  <c r="BI176" i="2"/>
  <c r="BH176" i="2"/>
  <c r="BG176" i="2"/>
  <c r="BE176" i="2"/>
  <c r="T176" i="2"/>
  <c r="R176" i="2"/>
  <c r="P176" i="2"/>
  <c r="BK176" i="2"/>
  <c r="BF176" i="2"/>
  <c r="BI175" i="2"/>
  <c r="BH175" i="2"/>
  <c r="BG175" i="2"/>
  <c r="BE175" i="2"/>
  <c r="T175" i="2"/>
  <c r="R175" i="2"/>
  <c r="P175" i="2"/>
  <c r="BK175" i="2"/>
  <c r="BF175" i="2"/>
  <c r="BI174" i="2"/>
  <c r="BH174" i="2"/>
  <c r="BG174" i="2"/>
  <c r="BE174" i="2"/>
  <c r="T174" i="2"/>
  <c r="R174" i="2"/>
  <c r="P174" i="2"/>
  <c r="BK174" i="2"/>
  <c r="BF174" i="2"/>
  <c r="BI173" i="2"/>
  <c r="BH173" i="2"/>
  <c r="BG173" i="2"/>
  <c r="BE173" i="2"/>
  <c r="T173" i="2"/>
  <c r="R173" i="2"/>
  <c r="P173" i="2"/>
  <c r="BK173" i="2"/>
  <c r="BF173" i="2"/>
  <c r="BI172" i="2"/>
  <c r="BH172" i="2"/>
  <c r="BG172" i="2"/>
  <c r="BE172" i="2"/>
  <c r="T172" i="2"/>
  <c r="R172" i="2"/>
  <c r="R170" i="2" s="1"/>
  <c r="P172" i="2"/>
  <c r="BK172" i="2"/>
  <c r="BK170" i="2" s="1"/>
  <c r="BF172" i="2"/>
  <c r="BI171" i="2"/>
  <c r="BH171" i="2"/>
  <c r="BG171" i="2"/>
  <c r="BE171" i="2"/>
  <c r="T171" i="2"/>
  <c r="T170" i="2" s="1"/>
  <c r="R171" i="2"/>
  <c r="P171" i="2"/>
  <c r="BK171" i="2"/>
  <c r="BF171" i="2"/>
  <c r="BI169" i="2"/>
  <c r="BH169" i="2"/>
  <c r="BG169" i="2"/>
  <c r="BE169" i="2"/>
  <c r="T169" i="2"/>
  <c r="R169" i="2"/>
  <c r="P169" i="2"/>
  <c r="BK169" i="2"/>
  <c r="BF169" i="2"/>
  <c r="BI168" i="2"/>
  <c r="BH168" i="2"/>
  <c r="BG168" i="2"/>
  <c r="BE168" i="2"/>
  <c r="T168" i="2"/>
  <c r="R168" i="2"/>
  <c r="P168" i="2"/>
  <c r="BK168" i="2"/>
  <c r="BF168" i="2"/>
  <c r="BI167" i="2"/>
  <c r="BH167" i="2"/>
  <c r="BG167" i="2"/>
  <c r="BE167" i="2"/>
  <c r="T167" i="2"/>
  <c r="R167" i="2"/>
  <c r="P167" i="2"/>
  <c r="BK167" i="2"/>
  <c r="BF167" i="2"/>
  <c r="BI166" i="2"/>
  <c r="BH166" i="2"/>
  <c r="BG166" i="2"/>
  <c r="BE166" i="2"/>
  <c r="T166" i="2"/>
  <c r="R166" i="2"/>
  <c r="P166" i="2"/>
  <c r="P165" i="2" s="1"/>
  <c r="BK166" i="2"/>
  <c r="BF166" i="2"/>
  <c r="BI164" i="2"/>
  <c r="BH164" i="2"/>
  <c r="BG164" i="2"/>
  <c r="BE164" i="2"/>
  <c r="T164" i="2"/>
  <c r="R164" i="2"/>
  <c r="P164" i="2"/>
  <c r="BK164" i="2"/>
  <c r="BF164" i="2"/>
  <c r="BI163" i="2"/>
  <c r="BH163" i="2"/>
  <c r="BG163" i="2"/>
  <c r="BE163" i="2"/>
  <c r="T163" i="2"/>
  <c r="R163" i="2"/>
  <c r="P163" i="2"/>
  <c r="BK163" i="2"/>
  <c r="BF163" i="2"/>
  <c r="BI162" i="2"/>
  <c r="BH162" i="2"/>
  <c r="BG162" i="2"/>
  <c r="BE162" i="2"/>
  <c r="T162" i="2"/>
  <c r="R162" i="2"/>
  <c r="P162" i="2"/>
  <c r="P161" i="2" s="1"/>
  <c r="BK162" i="2"/>
  <c r="BF162" i="2"/>
  <c r="BI159" i="2"/>
  <c r="BH159" i="2"/>
  <c r="BG159" i="2"/>
  <c r="BE159" i="2"/>
  <c r="T159" i="2"/>
  <c r="T158" i="2" s="1"/>
  <c r="R159" i="2"/>
  <c r="R158" i="2" s="1"/>
  <c r="P159" i="2"/>
  <c r="P158" i="2" s="1"/>
  <c r="BK159" i="2"/>
  <c r="BK158" i="2" s="1"/>
  <c r="BF159" i="2"/>
  <c r="BI157" i="2"/>
  <c r="BH157" i="2"/>
  <c r="BG157" i="2"/>
  <c r="BE157" i="2"/>
  <c r="T157" i="2"/>
  <c r="R157" i="2"/>
  <c r="P157" i="2"/>
  <c r="BK157" i="2"/>
  <c r="BF157" i="2"/>
  <c r="BI156" i="2"/>
  <c r="BH156" i="2"/>
  <c r="BG156" i="2"/>
  <c r="BE156" i="2"/>
  <c r="T156" i="2"/>
  <c r="R156" i="2"/>
  <c r="P156" i="2"/>
  <c r="BK156" i="2"/>
  <c r="BF156" i="2"/>
  <c r="BI155" i="2"/>
  <c r="BH155" i="2"/>
  <c r="BG155" i="2"/>
  <c r="BE155" i="2"/>
  <c r="T155" i="2"/>
  <c r="R155" i="2"/>
  <c r="P155" i="2"/>
  <c r="BK155" i="2"/>
  <c r="BF155" i="2"/>
  <c r="BI154" i="2"/>
  <c r="BH154" i="2"/>
  <c r="BG154" i="2"/>
  <c r="BE154" i="2"/>
  <c r="T154" i="2"/>
  <c r="R154" i="2"/>
  <c r="P154" i="2"/>
  <c r="BK154" i="2"/>
  <c r="BF154" i="2"/>
  <c r="BI153" i="2"/>
  <c r="BH153" i="2"/>
  <c r="BG153" i="2"/>
  <c r="BE153" i="2"/>
  <c r="T153" i="2"/>
  <c r="R153" i="2"/>
  <c r="P153" i="2"/>
  <c r="BK153" i="2"/>
  <c r="BF153" i="2"/>
  <c r="BI152" i="2"/>
  <c r="BH152" i="2"/>
  <c r="BG152" i="2"/>
  <c r="BE152" i="2"/>
  <c r="T152" i="2"/>
  <c r="R152" i="2"/>
  <c r="P152" i="2"/>
  <c r="BK152" i="2"/>
  <c r="BF152" i="2"/>
  <c r="BI151" i="2"/>
  <c r="BH151" i="2"/>
  <c r="BG151" i="2"/>
  <c r="BE151" i="2"/>
  <c r="T151" i="2"/>
  <c r="R151" i="2"/>
  <c r="P151" i="2"/>
  <c r="BK151" i="2"/>
  <c r="BF151" i="2"/>
  <c r="BI150" i="2"/>
  <c r="BH150" i="2"/>
  <c r="BG150" i="2"/>
  <c r="BE150" i="2"/>
  <c r="T150" i="2"/>
  <c r="R150" i="2"/>
  <c r="P150" i="2"/>
  <c r="BK150" i="2"/>
  <c r="BF150" i="2"/>
  <c r="BI149" i="2"/>
  <c r="BH149" i="2"/>
  <c r="BG149" i="2"/>
  <c r="BE149" i="2"/>
  <c r="T149" i="2"/>
  <c r="R149" i="2"/>
  <c r="P149" i="2"/>
  <c r="BK149" i="2"/>
  <c r="BF149" i="2"/>
  <c r="BI148" i="2"/>
  <c r="BH148" i="2"/>
  <c r="BG148" i="2"/>
  <c r="BE148" i="2"/>
  <c r="T148" i="2"/>
  <c r="R148" i="2"/>
  <c r="P148" i="2"/>
  <c r="BK148" i="2"/>
  <c r="BF148" i="2"/>
  <c r="BI147" i="2"/>
  <c r="BH147" i="2"/>
  <c r="BG147" i="2"/>
  <c r="BE147" i="2"/>
  <c r="T147" i="2"/>
  <c r="R147" i="2"/>
  <c r="P147" i="2"/>
  <c r="BK147" i="2"/>
  <c r="BF147" i="2"/>
  <c r="BI146" i="2"/>
  <c r="BH146" i="2"/>
  <c r="BG146" i="2"/>
  <c r="BE146" i="2"/>
  <c r="T146" i="2"/>
  <c r="R146" i="2"/>
  <c r="P146" i="2"/>
  <c r="BK146" i="2"/>
  <c r="BF146" i="2"/>
  <c r="BI145" i="2"/>
  <c r="BH145" i="2"/>
  <c r="BG145" i="2"/>
  <c r="BE145" i="2"/>
  <c r="T145" i="2"/>
  <c r="R145" i="2"/>
  <c r="P145" i="2"/>
  <c r="BK145" i="2"/>
  <c r="BF145" i="2"/>
  <c r="BI144" i="2"/>
  <c r="BH144" i="2"/>
  <c r="BG144" i="2"/>
  <c r="BE144" i="2"/>
  <c r="T144" i="2"/>
  <c r="R144" i="2"/>
  <c r="P144" i="2"/>
  <c r="BK144" i="2"/>
  <c r="BF144" i="2"/>
  <c r="BI143" i="2"/>
  <c r="BH143" i="2"/>
  <c r="BG143" i="2"/>
  <c r="BE143" i="2"/>
  <c r="T143" i="2"/>
  <c r="R143" i="2"/>
  <c r="P143" i="2"/>
  <c r="BK143" i="2"/>
  <c r="BF143" i="2"/>
  <c r="BI142" i="2"/>
  <c r="BH142" i="2"/>
  <c r="BG142" i="2"/>
  <c r="BE142" i="2"/>
  <c r="T142" i="2"/>
  <c r="R142" i="2"/>
  <c r="R140" i="2" s="1"/>
  <c r="P142" i="2"/>
  <c r="BK142" i="2"/>
  <c r="BF142" i="2"/>
  <c r="BI141" i="2"/>
  <c r="BH141" i="2"/>
  <c r="BG141" i="2"/>
  <c r="BE141" i="2"/>
  <c r="T141" i="2"/>
  <c r="T140" i="2" s="1"/>
  <c r="R141" i="2"/>
  <c r="P141" i="2"/>
  <c r="BK141" i="2"/>
  <c r="BF141" i="2"/>
  <c r="BI139" i="2"/>
  <c r="BH139" i="2"/>
  <c r="BG139" i="2"/>
  <c r="BE139" i="2"/>
  <c r="T139" i="2"/>
  <c r="R139" i="2"/>
  <c r="P139" i="2"/>
  <c r="BK139" i="2"/>
  <c r="BF139" i="2"/>
  <c r="BI138" i="2"/>
  <c r="BH138" i="2"/>
  <c r="BG138" i="2"/>
  <c r="BE138" i="2"/>
  <c r="T138" i="2"/>
  <c r="R138" i="2"/>
  <c r="P138" i="2"/>
  <c r="BK138" i="2"/>
  <c r="BF138" i="2"/>
  <c r="BI137" i="2"/>
  <c r="BH137" i="2"/>
  <c r="BG137" i="2"/>
  <c r="BE137" i="2"/>
  <c r="T137" i="2"/>
  <c r="R137" i="2"/>
  <c r="P137" i="2"/>
  <c r="BK137" i="2"/>
  <c r="BF137" i="2"/>
  <c r="BI136" i="2"/>
  <c r="BH136" i="2"/>
  <c r="BG136" i="2"/>
  <c r="BE136" i="2"/>
  <c r="T136" i="2"/>
  <c r="R136" i="2"/>
  <c r="P136" i="2"/>
  <c r="BK136" i="2"/>
  <c r="BF136" i="2"/>
  <c r="BI135" i="2"/>
  <c r="BH135" i="2"/>
  <c r="BG135" i="2"/>
  <c r="BE135" i="2"/>
  <c r="T135" i="2"/>
  <c r="R135" i="2"/>
  <c r="P135" i="2"/>
  <c r="BK135" i="2"/>
  <c r="BF135" i="2"/>
  <c r="BI134" i="2"/>
  <c r="BH134" i="2"/>
  <c r="BG134" i="2"/>
  <c r="BE134" i="2"/>
  <c r="T134" i="2"/>
  <c r="R134" i="2"/>
  <c r="P134" i="2"/>
  <c r="BK134" i="2"/>
  <c r="BF134" i="2"/>
  <c r="BI133" i="2"/>
  <c r="BH133" i="2"/>
  <c r="BG133" i="2"/>
  <c r="BE133" i="2"/>
  <c r="T133" i="2"/>
  <c r="R133" i="2"/>
  <c r="P133" i="2"/>
  <c r="BK133" i="2"/>
  <c r="BF133" i="2"/>
  <c r="BI132" i="2"/>
  <c r="BH132" i="2"/>
  <c r="BG132" i="2"/>
  <c r="BE132" i="2"/>
  <c r="AZ96" i="1" s="1"/>
  <c r="T132" i="2"/>
  <c r="T131" i="2" s="1"/>
  <c r="T130" i="2" s="1"/>
  <c r="R132" i="2"/>
  <c r="P132" i="2"/>
  <c r="P131" i="2" s="1"/>
  <c r="BK132" i="2"/>
  <c r="BF132" i="2"/>
  <c r="F123" i="2"/>
  <c r="E121" i="2"/>
  <c r="F91" i="2"/>
  <c r="E89" i="2"/>
  <c r="J26" i="2"/>
  <c r="E26" i="2"/>
  <c r="J126" i="2" s="1"/>
  <c r="J25" i="2"/>
  <c r="J23" i="2"/>
  <c r="E23" i="2"/>
  <c r="J93" i="2" s="1"/>
  <c r="J22" i="2"/>
  <c r="J20" i="2"/>
  <c r="E20" i="2"/>
  <c r="F126" i="2" s="1"/>
  <c r="F94" i="2"/>
  <c r="J19" i="2"/>
  <c r="J17" i="2"/>
  <c r="E17" i="2"/>
  <c r="F93" i="2" s="1"/>
  <c r="F125" i="2"/>
  <c r="J16" i="2"/>
  <c r="J14" i="2"/>
  <c r="J91" i="2" s="1"/>
  <c r="E7" i="2"/>
  <c r="E117" i="2" s="1"/>
  <c r="AS99" i="1"/>
  <c r="AS94" i="1" s="1"/>
  <c r="AS95" i="1"/>
  <c r="L90" i="1"/>
  <c r="AM90" i="1"/>
  <c r="AM89" i="1"/>
  <c r="L89" i="1"/>
  <c r="AM87" i="1"/>
  <c r="L87" i="1"/>
  <c r="L85" i="1"/>
  <c r="L84" i="1"/>
  <c r="R131" i="2" l="1"/>
  <c r="R130" i="2" s="1"/>
  <c r="BK165" i="2"/>
  <c r="P181" i="2"/>
  <c r="T135" i="3"/>
  <c r="T134" i="3" s="1"/>
  <c r="BK148" i="3"/>
  <c r="T135" i="4"/>
  <c r="P146" i="4"/>
  <c r="P128" i="5"/>
  <c r="J125" i="2"/>
  <c r="J94" i="2"/>
  <c r="AZ95" i="1"/>
  <c r="F38" i="2"/>
  <c r="BC96" i="1" s="1"/>
  <c r="BC95" i="1" s="1"/>
  <c r="AY95" i="1" s="1"/>
  <c r="P140" i="2"/>
  <c r="R161" i="2"/>
  <c r="R160" i="2" s="1"/>
  <c r="R129" i="2" s="1"/>
  <c r="T161" i="2"/>
  <c r="R165" i="2"/>
  <c r="T165" i="2"/>
  <c r="P170" i="2"/>
  <c r="P160" i="2" s="1"/>
  <c r="R181" i="2"/>
  <c r="T181" i="2"/>
  <c r="R129" i="3"/>
  <c r="R135" i="3"/>
  <c r="T139" i="3"/>
  <c r="T143" i="3"/>
  <c r="P148" i="3"/>
  <c r="F38" i="4"/>
  <c r="BC98" i="1" s="1"/>
  <c r="T131" i="4"/>
  <c r="BK146" i="4"/>
  <c r="BK145" i="4" s="1"/>
  <c r="T146" i="4"/>
  <c r="T156" i="4"/>
  <c r="BK156" i="4"/>
  <c r="P163" i="4"/>
  <c r="P145" i="4" s="1"/>
  <c r="P129" i="4" s="1"/>
  <c r="AU98" i="1" s="1"/>
  <c r="BK169" i="4"/>
  <c r="R169" i="4"/>
  <c r="T169" i="4"/>
  <c r="J123" i="5"/>
  <c r="J94" i="5"/>
  <c r="F38" i="5"/>
  <c r="BC100" i="1" s="1"/>
  <c r="BC99" i="1" s="1"/>
  <c r="AY99" i="1" s="1"/>
  <c r="R129" i="5"/>
  <c r="BK142" i="5"/>
  <c r="P142" i="5"/>
  <c r="T150" i="5"/>
  <c r="T147" i="5" s="1"/>
  <c r="R150" i="5"/>
  <c r="R147" i="5" s="1"/>
  <c r="R125" i="6"/>
  <c r="R124" i="6" s="1"/>
  <c r="R123" i="6" s="1"/>
  <c r="T133" i="6"/>
  <c r="T124" i="6" s="1"/>
  <c r="T123" i="6" s="1"/>
  <c r="J94" i="7"/>
  <c r="E85" i="2"/>
  <c r="E85" i="4"/>
  <c r="BK125" i="6"/>
  <c r="BK129" i="5"/>
  <c r="F39" i="5"/>
  <c r="BD100" i="1" s="1"/>
  <c r="BD99" i="1" s="1"/>
  <c r="BK147" i="5"/>
  <c r="BK163" i="4"/>
  <c r="BK131" i="4"/>
  <c r="F37" i="4"/>
  <c r="BB98" i="1" s="1"/>
  <c r="BK135" i="4"/>
  <c r="F39" i="4"/>
  <c r="BD98" i="1" s="1"/>
  <c r="BK135" i="3"/>
  <c r="BK143" i="3"/>
  <c r="BK131" i="2"/>
  <c r="F39" i="2"/>
  <c r="BD96" i="1" s="1"/>
  <c r="BK181" i="2"/>
  <c r="BK161" i="2"/>
  <c r="BK160" i="2" s="1"/>
  <c r="F37" i="2"/>
  <c r="BB96" i="1" s="1"/>
  <c r="BK140" i="2"/>
  <c r="E85" i="5"/>
  <c r="E85" i="7"/>
  <c r="E111" i="6"/>
  <c r="P130" i="2"/>
  <c r="T129" i="3"/>
  <c r="R130" i="4"/>
  <c r="BA97" i="1"/>
  <c r="AW97" i="1"/>
  <c r="BK124" i="6"/>
  <c r="T145" i="4"/>
  <c r="R128" i="5"/>
  <c r="AW102" i="1"/>
  <c r="AT102" i="1" s="1"/>
  <c r="BA102" i="1"/>
  <c r="BK128" i="5"/>
  <c r="BA98" i="1"/>
  <c r="AW98" i="1"/>
  <c r="AT98" i="1" s="1"/>
  <c r="AW100" i="1"/>
  <c r="AT100" i="1" s="1"/>
  <c r="BA100" i="1"/>
  <c r="BK123" i="7"/>
  <c r="BA96" i="1"/>
  <c r="R134" i="3"/>
  <c r="R128" i="3" s="1"/>
  <c r="P134" i="3"/>
  <c r="P128" i="3" s="1"/>
  <c r="AU97" i="1" s="1"/>
  <c r="AZ94" i="1"/>
  <c r="AV95" i="1"/>
  <c r="T160" i="2"/>
  <c r="T129" i="2" s="1"/>
  <c r="BA101" i="1"/>
  <c r="R145" i="4"/>
  <c r="T128" i="5"/>
  <c r="P147" i="5"/>
  <c r="P127" i="5" s="1"/>
  <c r="AU100" i="1" s="1"/>
  <c r="AU99" i="1" s="1"/>
  <c r="AW96" i="1"/>
  <c r="AV96" i="1"/>
  <c r="F126" i="4"/>
  <c r="J93" i="6"/>
  <c r="E116" i="3"/>
  <c r="AV97" i="1"/>
  <c r="AT97" i="1" s="1"/>
  <c r="F125" i="4"/>
  <c r="F124" i="5"/>
  <c r="J117" i="6"/>
  <c r="AW101" i="1"/>
  <c r="AT101" i="1" s="1"/>
  <c r="F119" i="7"/>
  <c r="J123" i="2"/>
  <c r="F124" i="3"/>
  <c r="J126" i="4"/>
  <c r="J121" i="5"/>
  <c r="J116" i="7"/>
  <c r="R127" i="5" l="1"/>
  <c r="T129" i="4"/>
  <c r="T127" i="5"/>
  <c r="BK130" i="2"/>
  <c r="BK129" i="2" s="1"/>
  <c r="BK134" i="3"/>
  <c r="BK128" i="3" s="1"/>
  <c r="BK130" i="4"/>
  <c r="T130" i="4"/>
  <c r="BC94" i="1"/>
  <c r="AY94" i="1" s="1"/>
  <c r="BD95" i="1"/>
  <c r="BD94" i="1" s="1"/>
  <c r="W33" i="1" s="1"/>
  <c r="BB95" i="1"/>
  <c r="BB94" i="1" s="1"/>
  <c r="AX94" i="1" s="1"/>
  <c r="BK122" i="7"/>
  <c r="BK127" i="5"/>
  <c r="T128" i="3"/>
  <c r="W31" i="1"/>
  <c r="BA95" i="1"/>
  <c r="P129" i="2"/>
  <c r="AU96" i="1" s="1"/>
  <c r="AU95" i="1" s="1"/>
  <c r="AU94" i="1" s="1"/>
  <c r="AV94" i="1"/>
  <c r="BK123" i="6"/>
  <c r="BK129" i="4"/>
  <c r="R129" i="4"/>
  <c r="AT96" i="1"/>
  <c r="BA99" i="1"/>
  <c r="AW99" i="1" s="1"/>
  <c r="AT99" i="1" s="1"/>
  <c r="AX95" i="1" l="1"/>
  <c r="W32" i="1"/>
  <c r="AW95" i="1"/>
  <c r="AT95" i="1" s="1"/>
  <c r="BA94" i="1"/>
  <c r="AW94" i="1" l="1"/>
  <c r="AT94" i="1" l="1"/>
</calcChain>
</file>

<file path=xl/sharedStrings.xml><?xml version="1.0" encoding="utf-8"?>
<sst xmlns="http://schemas.openxmlformats.org/spreadsheetml/2006/main" count="2968" uniqueCount="603">
  <si>
    <t>Export Komplet</t>
  </si>
  <si>
    <t/>
  </si>
  <si>
    <t>2.0</t>
  </si>
  <si>
    <t>False</t>
  </si>
  <si>
    <t>{566badf7-086d-4960-9a88-a3b45d30c741}</t>
  </si>
  <si>
    <t>&gt;&gt;  skryté stĺpce  &lt;&lt;</t>
  </si>
  <si>
    <t>0,01</t>
  </si>
  <si>
    <t>20</t>
  </si>
  <si>
    <t>v ---  nižšie sa nachádzajú doplnkové a pomocné údaje k zostavám  --- v</t>
  </si>
  <si>
    <t>0,001</t>
  </si>
  <si>
    <t>Kód:</t>
  </si>
  <si>
    <t>Stavba:</t>
  </si>
  <si>
    <t>JKSO:</t>
  </si>
  <si>
    <t>KS:</t>
  </si>
  <si>
    <t>Miesto:</t>
  </si>
  <si>
    <t xml:space="preserve"> </t>
  </si>
  <si>
    <t>Dátum:</t>
  </si>
  <si>
    <t>9.12.2019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</si>
  <si>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</si>
  <si>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</si>
  <si>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</si>
  <si>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</si>
  <si>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</si>
  <si>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</si>
  <si>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</si>
  <si>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</si>
  <si>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</si>
  <si>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</si>
  <si>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</si>
  <si>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</si>
  <si>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</si>
  <si>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</si>
  <si>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</si>
  <si>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</si>
  <si>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</si>
  <si>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</si>
  <si>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</si>
  <si>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</si>
  <si>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</si>
  <si>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</si>
  <si>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</si>
  <si>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</si>
  <si>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</si>
  <si>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</si>
  <si>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</si>
  <si>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</si>
  <si>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</si>
  <si>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</si>
  <si>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</si>
  <si>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</si>
  <si>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</si>
  <si>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</si>
  <si>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</si>
  <si>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</si>
  <si>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</si>
  <si>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</si>
  <si>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</si>
  <si>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</si>
  <si>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</si>
  <si>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</si>
  <si>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</si>
  <si>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</si>
  <si>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</si>
  <si>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</si>
  <si>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</si>
  <si>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</si>
  <si>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</si>
  <si>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</si>
  <si>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</si>
  <si>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</si>
  <si>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A</t>
  </si>
  <si>
    <t>SO 040d Obnova opláštenia haly povrchových úprav - oprávnené náklady</t>
  </si>
  <si>
    <t>STA</t>
  </si>
  <si>
    <t>1</t>
  </si>
  <si>
    <t>{b28f819c-005b-4659-8e87-e68e09f9bbd8}</t>
  </si>
  <si>
    <t>/</t>
  </si>
  <si>
    <t>01</t>
  </si>
  <si>
    <t>Zateplenie obvodového plášťa</t>
  </si>
  <si>
    <t>Časť</t>
  </si>
  <si>
    <t>2</t>
  </si>
  <si>
    <t>{16679276-4dec-47dc-90f5-65148c7c4dad}</t>
  </si>
  <si>
    <t>02</t>
  </si>
  <si>
    <t>Zateplenie strešného plášťa</t>
  </si>
  <si>
    <t>{eb634974-fe91-4a83-be80-44d539db1077}</t>
  </si>
  <si>
    <t>03</t>
  </si>
  <si>
    <t>Výmena výplní otvorových konštrukcií</t>
  </si>
  <si>
    <t>{e301f7d6-337e-4b38-a418-208a4ecf732a}</t>
  </si>
  <si>
    <t>B</t>
  </si>
  <si>
    <t>SO 040d Obnova opláštenia haly povrchových úprav - neoprávnené náklady</t>
  </si>
  <si>
    <t>{ca6474ba-f05c-4c40-87ac-0af118cceda9}</t>
  </si>
  <si>
    <t>11</t>
  </si>
  <si>
    <t>01 Zateplenie obvodového plášťa</t>
  </si>
  <si>
    <t>{b9e22fb2-92ff-46db-b8c5-fb7af0d91ed3}</t>
  </si>
  <si>
    <t>12</t>
  </si>
  <si>
    <t>{94cf5996-3900-4b43-84ef-0d5fd9798fce}</t>
  </si>
  <si>
    <t>13</t>
  </si>
  <si>
    <t>{f27b954e-0d86-44db-97e1-b25314f83306}</t>
  </si>
  <si>
    <t>Objekt:</t>
  </si>
  <si>
    <t>A - SO 040d Obnova opláštenia haly povrchových úprav - oprávnené náklady</t>
  </si>
  <si>
    <t>Časť:</t>
  </si>
  <si>
    <t>01 - Zateplenie obvodového plášťa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</si>
  <si>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</si>
  <si>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</si>
  <si>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</si>
  <si>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</si>
  <si>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</si>
  <si>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</si>
  <si>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</si>
  <si>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</si>
  <si>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</si>
  <si>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</si>
  <si>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</si>
  <si>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764 - Konštrukcie klampiarske</t>
  </si>
  <si>
    <t xml:space="preserve">    767 - Konštrukcie doplnkové kovové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</si>
  <si>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</si>
  <si>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</si>
  <si>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</si>
  <si>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</si>
  <si>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</si>
  <si>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</si>
  <si>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</si>
  <si>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</si>
  <si>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</si>
  <si>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</si>
  <si>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</si>
  <si>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</si>
  <si>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</si>
  <si>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</si>
  <si>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</si>
  <si>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</si>
  <si>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</si>
  <si>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612460268</t>
  </si>
  <si>
    <t>Vyrovnávacia vrstva z lepiacej malty</t>
  </si>
  <si>
    <t>m2</t>
  </si>
  <si>
    <t>4</t>
  </si>
  <si>
    <t>1122367798</t>
  </si>
  <si>
    <t>622422531</t>
  </si>
  <si>
    <t>Oprava omietok vápenných a vápennocementových st. členitosti 1-2 šrabaných40-50%</t>
  </si>
  <si>
    <t>-886671470</t>
  </si>
  <si>
    <t>3</t>
  </si>
  <si>
    <t>622464292</t>
  </si>
  <si>
    <t>Vonkajšia omietka stien tenkovrstvová, silikátová, škrabaná, hr. 2 mm</t>
  </si>
  <si>
    <t>1295317191</t>
  </si>
  <si>
    <t>622464310</t>
  </si>
  <si>
    <t>Vonkajšia omietka stien hrubozrnná sikátová - sokel</t>
  </si>
  <si>
    <t>2117216759</t>
  </si>
  <si>
    <t>5</t>
  </si>
  <si>
    <t>622466116</t>
  </si>
  <si>
    <t>Príprava vonkajšieho podkladu stien - penetrácia</t>
  </si>
  <si>
    <t>356485250</t>
  </si>
  <si>
    <t>625251360</t>
  </si>
  <si>
    <t>Kontaktný zatepľovací systém hr. 160 mm minerálne riešenie, zatĺkacie kotvy</t>
  </si>
  <si>
    <t>1977801347</t>
  </si>
  <si>
    <t>7</t>
  </si>
  <si>
    <t>625251372</t>
  </si>
  <si>
    <t>Kontaktný zatepľovací systém ostenia hr. 30 mm - minerálne riešenie</t>
  </si>
  <si>
    <t>-557954891</t>
  </si>
  <si>
    <t>8</t>
  </si>
  <si>
    <t>625251411</t>
  </si>
  <si>
    <t>Kontaktný zatepľovací systém hr. 220 mm - riešenie pre sokel (XPS), zatĺkacie kotvy</t>
  </si>
  <si>
    <t>-1629091936</t>
  </si>
  <si>
    <t>9</t>
  </si>
  <si>
    <t>Ostatné konštrukcie a práce-búranie</t>
  </si>
  <si>
    <t>938902071</t>
  </si>
  <si>
    <t>Očistenie povrchu stien tlakovou vodou</t>
  </si>
  <si>
    <t>1508590548</t>
  </si>
  <si>
    <t>10</t>
  </si>
  <si>
    <t>941941041</t>
  </si>
  <si>
    <t>Montáž lešenia ľahkého pracovného radového s podlahami šírky nad 1,00 do 1,20 m, výšky do 10 m</t>
  </si>
  <si>
    <t>-1764548852</t>
  </si>
  <si>
    <t>941941291</t>
  </si>
  <si>
    <t>Príplatok za prvý a každý ďalší i začatý mesiac použitia lešenia ľahkého pracovného radového s podlahami šírky nad 1,00 do 1,20 m, výšky do 10 m</t>
  </si>
  <si>
    <t>322491449</t>
  </si>
  <si>
    <t>941941841</t>
  </si>
  <si>
    <t>Demontáž lešenia ľahkého pracovného radového s podlahami šírky nad 1,00 do 1,20 m, výšky do 10 m</t>
  </si>
  <si>
    <t>-1378943277</t>
  </si>
  <si>
    <t>944944103</t>
  </si>
  <si>
    <t xml:space="preserve">Ochranná sieť na boku lešenia </t>
  </si>
  <si>
    <t>1223172413</t>
  </si>
  <si>
    <t>14</t>
  </si>
  <si>
    <t>944944803</t>
  </si>
  <si>
    <t xml:space="preserve">Demontáž ochrannej siete na boku lešenia </t>
  </si>
  <si>
    <t>1085970356</t>
  </si>
  <si>
    <t>15</t>
  </si>
  <si>
    <t>953945102</t>
  </si>
  <si>
    <t>Soklový profil SL 16 (hliníkový)</t>
  </si>
  <si>
    <t>m</t>
  </si>
  <si>
    <t>-1324409520</t>
  </si>
  <si>
    <t>16</t>
  </si>
  <si>
    <t>953996121</t>
  </si>
  <si>
    <t>Okenný APU profil s integrovanou tkaninou</t>
  </si>
  <si>
    <t>1210454242</t>
  </si>
  <si>
    <t>17</t>
  </si>
  <si>
    <t>953996131</t>
  </si>
  <si>
    <t>PCI Rohový PVC profil s integrovanou tkaninou 100x100</t>
  </si>
  <si>
    <t>129888765</t>
  </si>
  <si>
    <t>18</t>
  </si>
  <si>
    <t>978015251</t>
  </si>
  <si>
    <t>Otlčenie vonkajších omietok s rozsahom do 50 %</t>
  </si>
  <si>
    <t>1388289824</t>
  </si>
  <si>
    <t>19</t>
  </si>
  <si>
    <t>979011111</t>
  </si>
  <si>
    <t>Zvislá doprava sutiny a vybúraných hmôt za prvé podlažie nad alebo pod základným podlažím</t>
  </si>
  <si>
    <t>t</t>
  </si>
  <si>
    <t>-1876558268</t>
  </si>
  <si>
    <t>979081111</t>
  </si>
  <si>
    <t>Odvoz sutiny a vybúraných hmôt na skládku do 1 km</t>
  </si>
  <si>
    <t>-2049666263</t>
  </si>
  <si>
    <t>21</t>
  </si>
  <si>
    <t>979081121</t>
  </si>
  <si>
    <t>Odvoz sutiny a vybúraných hmôt na skládku za každý ďalší 1 km</t>
  </si>
  <si>
    <t>1865872715</t>
  </si>
  <si>
    <t>22</t>
  </si>
  <si>
    <t>979082111</t>
  </si>
  <si>
    <t>Vnútrostavenisková doprava sutiny a vybúraných hmôt do 10 m</t>
  </si>
  <si>
    <t>-992493493</t>
  </si>
  <si>
    <t>23</t>
  </si>
  <si>
    <t>979082121</t>
  </si>
  <si>
    <t>Vnútrostavenisková doprava sutiny a vybúraných hmôt za každých ďalších 5 m</t>
  </si>
  <si>
    <t>2123322133</t>
  </si>
  <si>
    <t>24</t>
  </si>
  <si>
    <t>979089011</t>
  </si>
  <si>
    <t>Poplatok za skladovanie - (asfalt) nebezpečné</t>
  </si>
  <si>
    <t>-1661211216</t>
  </si>
  <si>
    <t>25</t>
  </si>
  <si>
    <t>979089012</t>
  </si>
  <si>
    <t>Poplatok za skladovanie - betón, tehly, dlaždice (17 01 ), ostatné</t>
  </si>
  <si>
    <t>720349107</t>
  </si>
  <si>
    <t>99</t>
  </si>
  <si>
    <t>Presun hmôt HSV</t>
  </si>
  <si>
    <t>26</t>
  </si>
  <si>
    <t>999281111</t>
  </si>
  <si>
    <t>Presun hmôt pre opravy a údržbu objektov vrátane vonkajších plášťov výšky do 25 m</t>
  </si>
  <si>
    <t>-1465545809</t>
  </si>
  <si>
    <t>PSV</t>
  </si>
  <si>
    <t>Práce a dodávky PSV</t>
  </si>
  <si>
    <t>711</t>
  </si>
  <si>
    <t>Izolácie proti vode a vlhkosti</t>
  </si>
  <si>
    <t>27</t>
  </si>
  <si>
    <t>711132107</t>
  </si>
  <si>
    <t>Zhotovenie izolácie proti zemnej vlhkosti nopovou fóloiu položenou voľne na ploche zvislej</t>
  </si>
  <si>
    <t>-1636939886</t>
  </si>
  <si>
    <t>28</t>
  </si>
  <si>
    <t>M</t>
  </si>
  <si>
    <t>283230002700</t>
  </si>
  <si>
    <t>Nopová HDPE fólia, výška nopu 8 mm, proti zemnej vlhkosti pre spodnú stavbu</t>
  </si>
  <si>
    <t>32</t>
  </si>
  <si>
    <t>-207237310</t>
  </si>
  <si>
    <t>29</t>
  </si>
  <si>
    <t>998711202</t>
  </si>
  <si>
    <t>Presun hmôt pre izoláciu proti vode v objektoch výšky nad 6 do 12 m</t>
  </si>
  <si>
    <t>%</t>
  </si>
  <si>
    <t>354371798</t>
  </si>
  <si>
    <t>713</t>
  </si>
  <si>
    <t>Izolácie tepelné</t>
  </si>
  <si>
    <t>30</t>
  </si>
  <si>
    <t>713000030</t>
  </si>
  <si>
    <t>Odstránenie tepelnej izolácie stien kladenej voľne z vláknitých materiálov hr. do 10 cm -0,0024t - odstráenie existujúcej tepelnej izolácie</t>
  </si>
  <si>
    <t>-1151632752</t>
  </si>
  <si>
    <t>31</t>
  </si>
  <si>
    <t>713122111</t>
  </si>
  <si>
    <t>Montáž tepelnej izolácie podláh polystyrénom, kladeným voľne v jednej vrstve - do odkvap. chodníka - podlaha odizolovanie z vonku</t>
  </si>
  <si>
    <t>208447487</t>
  </si>
  <si>
    <t>283750011320</t>
  </si>
  <si>
    <t xml:space="preserve">Doska XPS hr. 150 mm, tepelná izolácia pre vyššie zaťaženia - podlaha odizolovanie z vonku </t>
  </si>
  <si>
    <t>-1649919127</t>
  </si>
  <si>
    <t>33</t>
  </si>
  <si>
    <t>998713202</t>
  </si>
  <si>
    <t>Presun hmôt pre izolácie tepelné v objektoch výšky nad 6 m do 12 m - podlaha odizolovanie z vonku</t>
  </si>
  <si>
    <t>-2068304748</t>
  </si>
  <si>
    <t>764</t>
  </si>
  <si>
    <t>Konštrukcie klampiarske</t>
  </si>
  <si>
    <t>34</t>
  </si>
  <si>
    <t>764421K10</t>
  </si>
  <si>
    <t>Oplechovanie rozhrania zateplenia a sendvič. panelu z poink. lakoplast. plechu vodorovné r.š. 602 mm - K10</t>
  </si>
  <si>
    <t>-237880011</t>
  </si>
  <si>
    <t>35</t>
  </si>
  <si>
    <t>764421K11</t>
  </si>
  <si>
    <t>Oplechovanie vonkajšieho kúta sendvič.panelov zvislo z poink. lakoplast. plechu r.š. 162 mm - K11</t>
  </si>
  <si>
    <t>-753794361</t>
  </si>
  <si>
    <t>36</t>
  </si>
  <si>
    <t>764421K11a</t>
  </si>
  <si>
    <t>Oplechovanie rozhrania zateplenia a sendvič. panelu z poink. lakoplast. plechu zvislé r.š. 187 mm - K11</t>
  </si>
  <si>
    <t>1897738584</t>
  </si>
  <si>
    <t>37</t>
  </si>
  <si>
    <t>764421K14</t>
  </si>
  <si>
    <t>Oplechovanie vonkajšieho nárožia sendvič.panelov zvislo z poink. lakoplast. plechu r.š. 532 mm - K14</t>
  </si>
  <si>
    <t>1811279567</t>
  </si>
  <si>
    <t>38</t>
  </si>
  <si>
    <t>764421K15</t>
  </si>
  <si>
    <t>Oplechovanie vnútorného kúta sendvič.panelov a podhľadu zvislo a vodorovne z poink. lakoplast. plechu r.š. 162 mm - K15</t>
  </si>
  <si>
    <t>-2126081240</t>
  </si>
  <si>
    <t>39</t>
  </si>
  <si>
    <t>764421K9a</t>
  </si>
  <si>
    <t>Lemovanie ukončenia sendvič. panelu na štíte z poink. lakoplast. plechu r.š. 265 mm - K9 - horný diel</t>
  </si>
  <si>
    <t>78590435</t>
  </si>
  <si>
    <t>40</t>
  </si>
  <si>
    <t>764421K9b</t>
  </si>
  <si>
    <t>Lemovanie ukončenia sendvič. panelu na štíte z poink. lakoplast. plechu r.š. 145 mm - K9 - stredný diel</t>
  </si>
  <si>
    <t>-1366365494</t>
  </si>
  <si>
    <t>52</t>
  </si>
  <si>
    <t>764430K8a</t>
  </si>
  <si>
    <t>Lemovanie ukončenia sendvič. panelu pod odkvapom strechy z pozink. lakoplast. plechu r.š. 140mm - K8</t>
  </si>
  <si>
    <t>1545131835</t>
  </si>
  <si>
    <t>53</t>
  </si>
  <si>
    <t>764430K8b</t>
  </si>
  <si>
    <t>Lemovanie ukončenia sendvič. panelu pod odkvapom strechy z pozink. lakoplast. plechu r.š. 370mm - K8</t>
  </si>
  <si>
    <t>593234812</t>
  </si>
  <si>
    <t>41</t>
  </si>
  <si>
    <t>998764202</t>
  </si>
  <si>
    <t>Presun hmôt pre konštrukcie klampiarske v objektoch výšky nad 6 do 12 m</t>
  </si>
  <si>
    <t>-70356692</t>
  </si>
  <si>
    <t>767</t>
  </si>
  <si>
    <t>Konštrukcie doplnkové kovové</t>
  </si>
  <si>
    <t>42</t>
  </si>
  <si>
    <t>767134802</t>
  </si>
  <si>
    <t>Demontáž oplechovania stien plechmi skrutkovanými,  -0,00900 t</t>
  </si>
  <si>
    <t>-203309265</t>
  </si>
  <si>
    <t>43</t>
  </si>
  <si>
    <t>767411103</t>
  </si>
  <si>
    <t>Montáž opláštenia sendvičovými stenovými panelmi s viditeľným spojom na OK, hrúbky nad 150 mm</t>
  </si>
  <si>
    <t>1330927158</t>
  </si>
  <si>
    <t>44</t>
  </si>
  <si>
    <t>628510001512</t>
  </si>
  <si>
    <t>Páska tesniaca butyl - tesnenie spojov medzi panelmi</t>
  </si>
  <si>
    <t>504379974</t>
  </si>
  <si>
    <t>45</t>
  </si>
  <si>
    <t>283230007806</t>
  </si>
  <si>
    <t>Parozábrana – lepiaca butylkaučuová páska - medzi panely  interiéru</t>
  </si>
  <si>
    <t>121388945</t>
  </si>
  <si>
    <t>46</t>
  </si>
  <si>
    <t>553250000700</t>
  </si>
  <si>
    <t>Panel sendvičový s jadrom z minerálnej vlny stenový s viditeľným spojom, poplasovaný oceľový plášť, hr. jadra 200 mm</t>
  </si>
  <si>
    <t>2069365561</t>
  </si>
  <si>
    <t>47</t>
  </si>
  <si>
    <t>767995100</t>
  </si>
  <si>
    <t xml:space="preserve">Montáž ostatných atypických kovových stavebných doplnkových konštrukcií </t>
  </si>
  <si>
    <t>kg</t>
  </si>
  <si>
    <t>-184837210</t>
  </si>
  <si>
    <t>48</t>
  </si>
  <si>
    <t>PC767002</t>
  </si>
  <si>
    <t>Zvislé lemovanie a lemovanie ostenia technologických otvorov z oceľ. uholníka - podľa výpisu - ZL4 až ZL6 vr. náteru žtočierných pásov</t>
  </si>
  <si>
    <t>-272609590</t>
  </si>
  <si>
    <t>49</t>
  </si>
  <si>
    <t>767995102</t>
  </si>
  <si>
    <t>Montáž ostatných atypických kovových stavebných doplnkových konštrukcií nad 5 do 10 kg</t>
  </si>
  <si>
    <t>1518892469</t>
  </si>
  <si>
    <t>50</t>
  </si>
  <si>
    <t>PC767001</t>
  </si>
  <si>
    <t>Oceľové konštrukcie a kotiací materiál podľa výpisu - ZL1 až ZL3a</t>
  </si>
  <si>
    <t>780569904</t>
  </si>
  <si>
    <t>51</t>
  </si>
  <si>
    <t>998767202</t>
  </si>
  <si>
    <t>Presun hmôt pre kovové stavebné doplnkové konštrukcie v objektoch výšky nad 6 do 12 m</t>
  </si>
  <si>
    <t>1737013440</t>
  </si>
  <si>
    <t>02 - Zateplenie strešného plášťa</t>
  </si>
  <si>
    <t xml:space="preserve">    712 - Izolácie striech</t>
  </si>
  <si>
    <t>941955004</t>
  </si>
  <si>
    <t>Lešenie ľahké pracovné pomocné s výškou lešeňovej podlahy nad 2,50 do 3,5 m</t>
  </si>
  <si>
    <t>1969238498</t>
  </si>
  <si>
    <t>998009101</t>
  </si>
  <si>
    <t>Presun hmôt samostatne budovaného lešenia bez ohľadu na výšku</t>
  </si>
  <si>
    <t>-1120780553</t>
  </si>
  <si>
    <t>712</t>
  </si>
  <si>
    <t>Izolácie striech</t>
  </si>
  <si>
    <t>712290010</t>
  </si>
  <si>
    <t>Zhotovenie parozábrany pre strechy ploché do 10°</t>
  </si>
  <si>
    <t>1288475484</t>
  </si>
  <si>
    <t>283290004500</t>
  </si>
  <si>
    <t>-1880570639</t>
  </si>
  <si>
    <t>998712202</t>
  </si>
  <si>
    <t>Presun hmôt pre izoláciu povlakovej krytiny v objektoch výšky nad 6 do 12 m</t>
  </si>
  <si>
    <t>-883159866</t>
  </si>
  <si>
    <t>713111121</t>
  </si>
  <si>
    <t>Montáž tepelnej izolácie stropov rovných minerálnou vlnou, spodkom</t>
  </si>
  <si>
    <t>842873941</t>
  </si>
  <si>
    <t>631650001503</t>
  </si>
  <si>
    <t>-1360878575</t>
  </si>
  <si>
    <t>Presun hmôt pre izolácie tepelné v objektoch výšky nad 6 m do 12 m</t>
  </si>
  <si>
    <t>1121244265</t>
  </si>
  <si>
    <t>764430K10</t>
  </si>
  <si>
    <t>Lemovanie atiky z pozink. lakoplast. plechu r.š. 730mm vr. príponiek - K10</t>
  </si>
  <si>
    <t>255309278</t>
  </si>
  <si>
    <t>764430K19</t>
  </si>
  <si>
    <t>Lemovanie atiky z pozink. lakoplast. plechu r.š. 1000mm vr. príponiek - K19</t>
  </si>
  <si>
    <t>1026191254</t>
  </si>
  <si>
    <t>764430K20</t>
  </si>
  <si>
    <t>Oplechovanie styku steny a plochej strechy s napojením na živičnú krytinuz pozink. lakoplast. plechu r.š. 325+100mm - K20</t>
  </si>
  <si>
    <t>664453741</t>
  </si>
  <si>
    <t>1052264341</t>
  </si>
  <si>
    <t>767584702</t>
  </si>
  <si>
    <t>Montáž podhľadov z tvarovaných plechov, pripevnených skrutkovaním, spoje tesniť silikónovým tmelom - zakrytie vaty plechom</t>
  </si>
  <si>
    <t>1222758681</t>
  </si>
  <si>
    <t>138310001100</t>
  </si>
  <si>
    <t>Plech trapézový hr. 0,75 mm, lakoplast.</t>
  </si>
  <si>
    <t>1224110864</t>
  </si>
  <si>
    <t>-772694375</t>
  </si>
  <si>
    <t>03 - Výmena výplní otvorových konštrukcií</t>
  </si>
  <si>
    <t xml:space="preserve">    766 - Konštrukcie stolárske</t>
  </si>
  <si>
    <t xml:space="preserve">    787 - Zasklievanie</t>
  </si>
  <si>
    <t>612409991</t>
  </si>
  <si>
    <t>Začistenie omietok (s dodaním hmoty) okolo okien, dverí</t>
  </si>
  <si>
    <t>58201000</t>
  </si>
  <si>
    <t>612425931</t>
  </si>
  <si>
    <t>Omietka vápenná vnútorného ostenia okenného alebo dverného štuková</t>
  </si>
  <si>
    <t>1068190927</t>
  </si>
  <si>
    <t>612460121</t>
  </si>
  <si>
    <t>Príprava vnútorného podkladu stien penetráciou základnou</t>
  </si>
  <si>
    <t>827117118</t>
  </si>
  <si>
    <t>968071115</t>
  </si>
  <si>
    <t>Demontáž okien a dverí kovových, 1 bm obvodu - 0,005t</t>
  </si>
  <si>
    <t>-632982488</t>
  </si>
  <si>
    <t>-129081195</t>
  </si>
  <si>
    <t>1338580625</t>
  </si>
  <si>
    <t>-90778342</t>
  </si>
  <si>
    <t>-1745390438</t>
  </si>
  <si>
    <t>1936949743</t>
  </si>
  <si>
    <t>-1363429723</t>
  </si>
  <si>
    <t>Presun hmôt</t>
  </si>
  <si>
    <t>-1652996719</t>
  </si>
  <si>
    <t>764410450</t>
  </si>
  <si>
    <t>Oplechovanie vonkajších parapetov z pozinkovaného lakoplast. plechu, vrátane rohov r.š. 330 mm - K1</t>
  </si>
  <si>
    <t>-1060465051</t>
  </si>
  <si>
    <t>764410850</t>
  </si>
  <si>
    <t>Demontáž oplechovania parapetov rš od 100 do 330 mm,  -0,00135t</t>
  </si>
  <si>
    <t>-64056390</t>
  </si>
  <si>
    <t>764417450</t>
  </si>
  <si>
    <t>Oplechovanie vnútorných parapetov z pozinkovaného lakoplast. plechu, vrátane rohov r.š. 380 mm - K1a</t>
  </si>
  <si>
    <t>-1576220244</t>
  </si>
  <si>
    <t>764421K12</t>
  </si>
  <si>
    <t>Oplechovanie vonkajšieho nadpražia okna a odkvapu z poink. lakoplast. plechu r.š. 462 mm - K12</t>
  </si>
  <si>
    <t>-1844040644</t>
  </si>
  <si>
    <t>764421K13</t>
  </si>
  <si>
    <t>Oplechovanie vnútorného nadpražia okna z pozink. lakoplast. plechu r.š. 400 mm - K13</t>
  </si>
  <si>
    <t>1994275499</t>
  </si>
  <si>
    <t>764421K16</t>
  </si>
  <si>
    <t>Vonkajšie oplechovanie okna a vrát v ostení sendvič. panelov z pozink. lakoplast. plechu r.š. 180 mm - K16</t>
  </si>
  <si>
    <t>967275578</t>
  </si>
  <si>
    <t>764421K17</t>
  </si>
  <si>
    <t>Vnútorné oplechovanie okna a vrát v ostení sendvič. panelov z pozink. lakoplast. plechu r.š. 240 mm - K17</t>
  </si>
  <si>
    <t>811701593</t>
  </si>
  <si>
    <t>764421K18</t>
  </si>
  <si>
    <t>Vnútorné oplechovanie okna v ostení sendvič. panelov a styku s exist. plechom z pozink. lakoplast. plechu r.š. 365 mm - K18</t>
  </si>
  <si>
    <t>358864054</t>
  </si>
  <si>
    <t>-454163442</t>
  </si>
  <si>
    <t>766</t>
  </si>
  <si>
    <t>Konštrukcie stolárske</t>
  </si>
  <si>
    <t>766621400</t>
  </si>
  <si>
    <t>Montáž okien plastových s hydroizolačnými ISO páskami (exteriérová a interiérová)</t>
  </si>
  <si>
    <t>149951304</t>
  </si>
  <si>
    <t>283290006100</t>
  </si>
  <si>
    <t>Tesniaca fólia CX exteriér, š. 290 mm, dĺ. 30 m, pre tesnenie pripájacej škáry okenného rámu a muriva, polymér</t>
  </si>
  <si>
    <t>-239164203</t>
  </si>
  <si>
    <t>283290006200</t>
  </si>
  <si>
    <t>Tesniaca fólia CX interiér, š. 70 mm, dĺ. 30 m, pre tesnenie pripájacej škáry okenného rámu a muriva, polymér</t>
  </si>
  <si>
    <t>-1894181149</t>
  </si>
  <si>
    <t>611410000101</t>
  </si>
  <si>
    <t>Plastové okno viackrídlové pevné + OS, 4500x1800 mm, izolačné trojsklo - OL1</t>
  </si>
  <si>
    <t>ks</t>
  </si>
  <si>
    <t>1441676267</t>
  </si>
  <si>
    <t>611410000102</t>
  </si>
  <si>
    <t>Plastové okno viackrídlové pevné, 4400x1800 mm, izolačné trojsklo - OL2</t>
  </si>
  <si>
    <t>178146225</t>
  </si>
  <si>
    <t>998766202</t>
  </si>
  <si>
    <t>Presun hmot pre konštrukcie stolárske v objektoch výšky nad 6 do 12 m</t>
  </si>
  <si>
    <t>-1050650050</t>
  </si>
  <si>
    <t>767612101a</t>
  </si>
  <si>
    <t>Úprava exist. oceľ. plných dverí 930x1910 mm - zateplenie  z vnút. strany rohožami z min. vaty hr. 70mm, oplechovanie obojstranne lakoplast. plechom - OL3</t>
  </si>
  <si>
    <t>969068035</t>
  </si>
  <si>
    <t>767652220</t>
  </si>
  <si>
    <t>Montáž vrát otočných, osadených do oceľovej konštrukcie, s plochou nad 6 do 9 m2</t>
  </si>
  <si>
    <t>1010194380</t>
  </si>
  <si>
    <t>553410063006</t>
  </si>
  <si>
    <t>Vráta oceľové zateplené rohož z min vaty hr. 70mm, oplechované obojstranne lakoplast. plechom 2600x2700 mm so zárubňou a priechodzích dverí 600/1970mm - OL4</t>
  </si>
  <si>
    <t>-1365571477</t>
  </si>
  <si>
    <t>998767102</t>
  </si>
  <si>
    <t>1490777337</t>
  </si>
  <si>
    <t>998767203</t>
  </si>
  <si>
    <t>Presun hmôt pre kovové stavebné doplnkové konštrukcie v objektoch výšky nad 12 do 24 m</t>
  </si>
  <si>
    <t>-1946729014</t>
  </si>
  <si>
    <t>787</t>
  </si>
  <si>
    <t>Zasklievanie</t>
  </si>
  <si>
    <t>787600802</t>
  </si>
  <si>
    <t>Vysklievanie okien a dverí skla plochého nad 1 do 3 m2,  -0,01400t</t>
  </si>
  <si>
    <t>568150901</t>
  </si>
  <si>
    <t>787601821</t>
  </si>
  <si>
    <t>Vysklievanie okien a dverí skla plochého, príplatok k cene za konštr. s hliník. lištami jednostran.</t>
  </si>
  <si>
    <t>-373047379</t>
  </si>
  <si>
    <t>B - SO 040d Obnova opláštenia haly povrchových úprav - neoprávnené náklady</t>
  </si>
  <si>
    <t>11 - 01 Zateplenie obvodového plášťa</t>
  </si>
  <si>
    <t xml:space="preserve">    1 - Zemné práce</t>
  </si>
  <si>
    <t xml:space="preserve">    769 - Montáže vzduchotechnických zariadení</t>
  </si>
  <si>
    <t>Zemné práce</t>
  </si>
  <si>
    <t>113107131</t>
  </si>
  <si>
    <t>Odstránenie krytu v ploche do 200 m2 z betónu prostého, hr. vrstvy do 150 mm,  -0,22500t - odkvapový chodník</t>
  </si>
  <si>
    <t>-2036488950</t>
  </si>
  <si>
    <t>113107141</t>
  </si>
  <si>
    <t>Odstránenie krytu v ploche do 200 m2 asfaltového, hr. vrstvy do 120 mm,  -0,09800t</t>
  </si>
  <si>
    <t>-1601869353</t>
  </si>
  <si>
    <t>132201101</t>
  </si>
  <si>
    <t>Výkop ryhy do šírky 600 mm v horn.3 do 100 m3</t>
  </si>
  <si>
    <t>m3</t>
  </si>
  <si>
    <t>1276986851</t>
  </si>
  <si>
    <t>132201109</t>
  </si>
  <si>
    <t>Príplatok k cene za lepivosť pri hĺbení rýh šírky do 600 mm zapažených i nezapažených s urovnaním dna v hornine 3</t>
  </si>
  <si>
    <t>91738278</t>
  </si>
  <si>
    <t>162201101</t>
  </si>
  <si>
    <t>Vodorovné premiestnenie výkopku z horniny 1-4 do 20m</t>
  </si>
  <si>
    <t>-1925911058</t>
  </si>
  <si>
    <t>162201102</t>
  </si>
  <si>
    <t>Vodorovné premiestnenie výkopku z horniny 1-4 nad 20-50m</t>
  </si>
  <si>
    <t>-294825508</t>
  </si>
  <si>
    <t>162501102</t>
  </si>
  <si>
    <t>Vodorovné premiestnenie výkopku po spevnenej ceste z horniny tr.1-4, do 100 m3 na vzdialenosť do 3000 m</t>
  </si>
  <si>
    <t>-565177796</t>
  </si>
  <si>
    <t>162501105</t>
  </si>
  <si>
    <t>Vodorovné premiestnenie výkopku po spevnenej ceste z horniny tr.1-4, do 100 m3, príplatok k cene za každých ďalšich a začatých 1000 m</t>
  </si>
  <si>
    <t>-1419864829</t>
  </si>
  <si>
    <t>171201201</t>
  </si>
  <si>
    <t>Uloženie sypaniny na skládky do 100 m3</t>
  </si>
  <si>
    <t>-763390878</t>
  </si>
  <si>
    <t>171209002</t>
  </si>
  <si>
    <t>Poplatok za skladovanie - zemina a kamenivo (17 05) ostatné</t>
  </si>
  <si>
    <t>1462947938</t>
  </si>
  <si>
    <t>174101001</t>
  </si>
  <si>
    <t>Zásyp sypaninou so zhutnením jám, šachiet, rýh, zárezov alebo okolo objektov do 100 m3</t>
  </si>
  <si>
    <t>593884613</t>
  </si>
  <si>
    <t>103640000200</t>
  </si>
  <si>
    <t>Zemina pre terénne úpravy - zásypová</t>
  </si>
  <si>
    <t>-632272787</t>
  </si>
  <si>
    <t>631315664</t>
  </si>
  <si>
    <t>Mazanina z betónu prostého (m3) tr. C 30/37 hr.nad 120 do 240 mm - odkvap. chodník</t>
  </si>
  <si>
    <t>-1096995176</t>
  </si>
  <si>
    <t>631571003</t>
  </si>
  <si>
    <t>Násyp zo štrkopiesku 0-32 (pre spevnenie podkladu) - odkvap. chodník</t>
  </si>
  <si>
    <t>-400027337</t>
  </si>
  <si>
    <t>919735111</t>
  </si>
  <si>
    <t>Rezanie existujúceho asfaltového krytu alebo podkladu hĺbky do 50 mm</t>
  </si>
  <si>
    <t>228227633</t>
  </si>
  <si>
    <t>7679951P5</t>
  </si>
  <si>
    <t>Úprava exist. oceľového prístrešku - ZL12</t>
  </si>
  <si>
    <t>1853193117</t>
  </si>
  <si>
    <t>769</t>
  </si>
  <si>
    <t>Montáže vzduchotechnických zariadení</t>
  </si>
  <si>
    <t>769021207</t>
  </si>
  <si>
    <t>D+M úprava exist. žalúzií VZT na fasáde - ZL9</t>
  </si>
  <si>
    <t>-1124550852</t>
  </si>
  <si>
    <t>769021500</t>
  </si>
  <si>
    <t>D+M úprava exist. odvetrávacieho potrubia VZT - ZL8</t>
  </si>
  <si>
    <t>1230491019</t>
  </si>
  <si>
    <t>12 - Zateplenie strešného plášťa</t>
  </si>
  <si>
    <t>764351810</t>
  </si>
  <si>
    <t>Demontáž žľabov pododkvap. štvorhranných rovných, oblúkových, do 30° rš 250 a 330 mm,  -0,00347t</t>
  </si>
  <si>
    <t>866008239</t>
  </si>
  <si>
    <t>764352427</t>
  </si>
  <si>
    <t>Žľaby z pozinkovaného lakoplast. plechu, pododkvapové polkruhové r.š. 330 mm - K5</t>
  </si>
  <si>
    <t>1178088960</t>
  </si>
  <si>
    <t>764352430</t>
  </si>
  <si>
    <t>Žľaby z pozinkovaného lakoplast. plechu, pododkvapové polkruhové r.š. 500 mm - K2</t>
  </si>
  <si>
    <t>-978653154</t>
  </si>
  <si>
    <t>764359412</t>
  </si>
  <si>
    <t>Kotlík kónický z pozinkovaného lakoplast. plechu, pre rúry s priemerom od 100 do 125 mm - K3, K6</t>
  </si>
  <si>
    <t>345081207</t>
  </si>
  <si>
    <t>764454453</t>
  </si>
  <si>
    <t>Zvodové rúry z pozinkovaného lakoplastt plechu, kruhové priemer 100 mm - K7</t>
  </si>
  <si>
    <t>1476670226</t>
  </si>
  <si>
    <t>764454454</t>
  </si>
  <si>
    <t>Zvodové rúry z pozinkovaného lakoplast. plechu, kruhové priemer 125 mm - K4</t>
  </si>
  <si>
    <t>-1370327798</t>
  </si>
  <si>
    <t>764454802</t>
  </si>
  <si>
    <t>Demontáž odpadových rúr kruhových, s priemerom 120 mm,  -0,00285t</t>
  </si>
  <si>
    <t>2090054972</t>
  </si>
  <si>
    <t>767833105</t>
  </si>
  <si>
    <t>Demontáž, úprava a spätná montáž exist. vonkajšieho oceľ. rebríka dl. 10,5m na strechu - ZL10</t>
  </si>
  <si>
    <t>kpl</t>
  </si>
  <si>
    <t>733578828</t>
  </si>
  <si>
    <t>767833106</t>
  </si>
  <si>
    <t>Demontáž, úprava a spätná montáž exist. vonkajšieho oceľ. rebríka dl. 2,9m výlezu na strechu - ZL11</t>
  </si>
  <si>
    <t>-1544734602</t>
  </si>
  <si>
    <t>13 - Výmena výplní otvorových konštrukcií</t>
  </si>
  <si>
    <t xml:space="preserve">    784 - Maľby</t>
  </si>
  <si>
    <t>784</t>
  </si>
  <si>
    <t>Maľby</t>
  </si>
  <si>
    <t>784410100</t>
  </si>
  <si>
    <t>Penetrovanie jednonásobné jemnozrnných podkladov výšky do 3,80 m</t>
  </si>
  <si>
    <t>-931581813</t>
  </si>
  <si>
    <t>784441014</t>
  </si>
  <si>
    <t>Maľby akrylatové dvojnásobné, ručne nanášané na jemnozrnný podklad výšky do 3,80 m</t>
  </si>
  <si>
    <t>-1959110558</t>
  </si>
  <si>
    <t>REKAPITULÁCIA VÝKAZU</t>
  </si>
  <si>
    <t>KRYCÍ LIST</t>
  </si>
  <si>
    <t xml:space="preserve">REKAPITULÁCIA </t>
  </si>
  <si>
    <t>Výkaz výmer</t>
  </si>
  <si>
    <t xml:space="preserve">KRYCÍ LIST </t>
  </si>
  <si>
    <t>REKAPITULÁCIA</t>
  </si>
  <si>
    <t>Zníženie energetickej náročnosti objektov ZTS Sabinov a.s.                                                                                     - SO 040d Obnova opláštenia haly povrchových úprav</t>
  </si>
  <si>
    <t>ZTS Sabinov a.s., Hollého 27, 083 30 Sabinov</t>
  </si>
  <si>
    <t>Edita Gajdošová - GM-Projektová kancelária, Poľná 11989/15, 08006 Prešov</t>
  </si>
  <si>
    <t>Ing. Michal Gajdoš</t>
  </si>
  <si>
    <t>00590797</t>
  </si>
  <si>
    <t>SK2020524759</t>
  </si>
  <si>
    <t>Parozábrana JUTAFOL N AL 170 alebo ekvivalent  - spoje prelepiť parotesne</t>
  </si>
  <si>
    <t>Rohož UNIFIT 032 alebo ekvivalent , hr. 120 mm sklená minerálna izolácia pre zateplenie strechy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</si>
</sst>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0"/>
      <color rgb="FF00336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Arial CE"/>
      <family val="2"/>
    </font>
    <font>
      <sz val="10"/>
      <name val="Arial CE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0" fillId="0" borderId="0" xfId="0"/>
    <xf numFmtId="0" fontId="34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3" fillId="0" borderId="0" xfId="0" applyFont="1" applyAlignment="1"/>
    <xf numFmtId="49" fontId="3" fillId="0" borderId="0" xfId="0" applyNumberFormat="1" applyFont="1" applyAlignment="1"/>
    <xf numFmtId="49" fontId="0" fillId="0" borderId="0" xfId="0" applyNumberFormat="1" applyAlignment="1"/>
    <xf numFmtId="0" fontId="0" fillId="0" borderId="0" xfId="0" applyAlignment="1"/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7" fillId="4" borderId="7" xfId="0" applyFont="1" applyFill="1" applyBorder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4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4"/>
  <sheetViews>
    <sheetView showGridLines="0" tabSelected="1" topLeftCell="A76" workbookViewId="0">
      <selection activeCell="J5" sqref="J5"/>
    </sheetView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" customHeight="1" x14ac:dyDescent="0.2">
      <c r="AR2" s="176" t="s">
        <v>5</v>
      </c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S2" s="14" t="s">
        <v>6</v>
      </c>
      <c r="BT2" s="14" t="s">
        <v>7</v>
      </c>
    </row>
    <row r="3" spans="1:74" s="1" customFormat="1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 x14ac:dyDescent="0.2">
      <c r="B4" s="17"/>
      <c r="D4" s="18" t="s">
        <v>589</v>
      </c>
      <c r="AR4" s="17"/>
      <c r="AS4" s="19" t="s">
        <v>8</v>
      </c>
      <c r="BS4" s="14" t="s">
        <v>9</v>
      </c>
    </row>
    <row r="5" spans="1:74" s="1" customFormat="1" ht="12" customHeight="1" x14ac:dyDescent="0.2">
      <c r="B5" s="17"/>
      <c r="D5" s="20" t="s">
        <v>10</v>
      </c>
      <c r="K5" s="182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R5" s="17"/>
      <c r="BS5" s="14" t="s">
        <v>6</v>
      </c>
    </row>
    <row r="6" spans="1:74" s="1" customFormat="1" ht="36.9" customHeight="1" x14ac:dyDescent="0.2">
      <c r="B6" s="17"/>
      <c r="D6" s="22" t="s">
        <v>11</v>
      </c>
      <c r="K6" s="183" t="s">
        <v>595</v>
      </c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R6" s="17"/>
      <c r="BS6" s="14" t="s">
        <v>6</v>
      </c>
    </row>
    <row r="7" spans="1:74" s="1" customFormat="1" ht="12" customHeight="1" x14ac:dyDescent="0.2">
      <c r="B7" s="17"/>
      <c r="D7" s="23" t="s">
        <v>12</v>
      </c>
      <c r="K7" s="21" t="s">
        <v>1</v>
      </c>
      <c r="AK7" s="23" t="s">
        <v>13</v>
      </c>
      <c r="AN7" s="21" t="s">
        <v>1</v>
      </c>
      <c r="AR7" s="17"/>
      <c r="BS7" s="14" t="s">
        <v>6</v>
      </c>
    </row>
    <row r="8" spans="1:74" s="1" customFormat="1" ht="12" customHeight="1" x14ac:dyDescent="0.2">
      <c r="B8" s="17"/>
      <c r="D8" s="23" t="s">
        <v>14</v>
      </c>
      <c r="K8" s="21" t="s">
        <v>15</v>
      </c>
      <c r="AK8" s="23" t="s">
        <v>16</v>
      </c>
      <c r="AN8" s="21" t="s">
        <v>17</v>
      </c>
      <c r="AR8" s="17"/>
      <c r="BS8" s="14" t="s">
        <v>6</v>
      </c>
    </row>
    <row r="9" spans="1:74" s="1" customFormat="1" ht="14.4" customHeight="1" x14ac:dyDescent="0.2">
      <c r="B9" s="17"/>
      <c r="AR9" s="17"/>
      <c r="BS9" s="14" t="s">
        <v>6</v>
      </c>
    </row>
    <row r="10" spans="1:74" s="1" customFormat="1" ht="12" customHeight="1" x14ac:dyDescent="0.25">
      <c r="B10" s="17"/>
      <c r="D10" s="23" t="s">
        <v>18</v>
      </c>
      <c r="K10" s="184" t="s">
        <v>596</v>
      </c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23" t="s">
        <v>19</v>
      </c>
      <c r="AN10" s="186" t="s">
        <v>599</v>
      </c>
      <c r="AO10" s="187"/>
      <c r="AP10" s="171"/>
      <c r="AR10" s="17"/>
      <c r="BS10" s="14" t="s">
        <v>6</v>
      </c>
    </row>
    <row r="11" spans="1:74" s="1" customFormat="1" ht="18.45" customHeight="1" x14ac:dyDescent="0.25">
      <c r="B11" s="17"/>
      <c r="E11" s="21" t="s">
        <v>15</v>
      </c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23" t="s">
        <v>20</v>
      </c>
      <c r="AN11" s="186" t="s">
        <v>600</v>
      </c>
      <c r="AO11" s="188"/>
      <c r="AP11" s="188"/>
      <c r="AR11" s="17"/>
      <c r="BS11" s="14" t="s">
        <v>6</v>
      </c>
    </row>
    <row r="12" spans="1:74" s="1" customFormat="1" ht="6.9" customHeight="1" x14ac:dyDescent="0.2">
      <c r="B12" s="17"/>
      <c r="AR12" s="17"/>
      <c r="BS12" s="14" t="s">
        <v>6</v>
      </c>
    </row>
    <row r="13" spans="1:74" s="1" customFormat="1" ht="12" customHeight="1" x14ac:dyDescent="0.2">
      <c r="B13" s="17"/>
      <c r="D13" s="23" t="s">
        <v>21</v>
      </c>
      <c r="AK13" s="23" t="s">
        <v>19</v>
      </c>
      <c r="AN13" s="21" t="s">
        <v>1</v>
      </c>
      <c r="AR13" s="17"/>
      <c r="BS13" s="14" t="s">
        <v>6</v>
      </c>
    </row>
    <row r="14" spans="1:74" ht="13.2" x14ac:dyDescent="0.2">
      <c r="B14" s="17"/>
      <c r="E14" s="21" t="s">
        <v>15</v>
      </c>
      <c r="AK14" s="23" t="s">
        <v>20</v>
      </c>
      <c r="AN14" s="21" t="s">
        <v>1</v>
      </c>
      <c r="AR14" s="17"/>
      <c r="BS14" s="14" t="s">
        <v>6</v>
      </c>
    </row>
    <row r="15" spans="1:74" s="1" customFormat="1" ht="6.9" customHeight="1" x14ac:dyDescent="0.2">
      <c r="B15" s="17"/>
      <c r="AR15" s="17"/>
      <c r="BS15" s="14" t="s">
        <v>3</v>
      </c>
    </row>
    <row r="16" spans="1:74" s="1" customFormat="1" ht="12" customHeight="1" x14ac:dyDescent="0.25">
      <c r="B16" s="17"/>
      <c r="D16" s="23" t="s">
        <v>22</v>
      </c>
      <c r="K16" s="185" t="s">
        <v>597</v>
      </c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23" t="s">
        <v>19</v>
      </c>
      <c r="AN16" s="21" t="s">
        <v>1</v>
      </c>
      <c r="AR16" s="17"/>
      <c r="BS16" s="14" t="s">
        <v>3</v>
      </c>
    </row>
    <row r="17" spans="1:71" s="1" customFormat="1" ht="18.45" customHeight="1" x14ac:dyDescent="0.2">
      <c r="B17" s="17"/>
      <c r="E17" s="21" t="s">
        <v>15</v>
      </c>
      <c r="AK17" s="23" t="s">
        <v>20</v>
      </c>
      <c r="AN17" s="21" t="s">
        <v>1</v>
      </c>
      <c r="AR17" s="17"/>
      <c r="BS17" s="14" t="s">
        <v>23</v>
      </c>
    </row>
    <row r="18" spans="1:71" s="1" customFormat="1" ht="6.9" customHeight="1" x14ac:dyDescent="0.2">
      <c r="B18" s="17"/>
      <c r="AR18" s="17"/>
      <c r="BS18" s="14" t="s">
        <v>6</v>
      </c>
    </row>
    <row r="19" spans="1:71" s="1" customFormat="1" ht="12" customHeight="1" x14ac:dyDescent="0.25">
      <c r="B19" s="17"/>
      <c r="D19" s="23" t="s">
        <v>24</v>
      </c>
      <c r="K19" s="185" t="s">
        <v>598</v>
      </c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23" t="s">
        <v>19</v>
      </c>
      <c r="AN19" s="21" t="s">
        <v>1</v>
      </c>
      <c r="AR19" s="17"/>
      <c r="BS19" s="14" t="s">
        <v>6</v>
      </c>
    </row>
    <row r="20" spans="1:71" s="1" customFormat="1" ht="18.45" customHeight="1" x14ac:dyDescent="0.2">
      <c r="B20" s="17"/>
      <c r="E20" s="21" t="s">
        <v>15</v>
      </c>
      <c r="AK20" s="23" t="s">
        <v>20</v>
      </c>
      <c r="AN20" s="21" t="s">
        <v>1</v>
      </c>
      <c r="AR20" s="17"/>
      <c r="BS20" s="14" t="s">
        <v>23</v>
      </c>
    </row>
    <row r="21" spans="1:71" s="1" customFormat="1" ht="6.9" customHeight="1" x14ac:dyDescent="0.2">
      <c r="B21" s="17"/>
      <c r="AR21" s="17"/>
    </row>
    <row r="22" spans="1:71" s="1" customFormat="1" ht="12" customHeight="1" x14ac:dyDescent="0.2">
      <c r="B22" s="17"/>
      <c r="D22" s="23" t="s">
        <v>25</v>
      </c>
      <c r="AR22" s="17"/>
    </row>
    <row r="23" spans="1:71" s="1" customFormat="1" ht="16.5" customHeight="1" x14ac:dyDescent="0.2">
      <c r="B23" s="17"/>
      <c r="E23" s="178" t="s">
        <v>1</v>
      </c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R23" s="17"/>
    </row>
    <row r="24" spans="1:71" s="1" customFormat="1" ht="6.9" customHeight="1" x14ac:dyDescent="0.2">
      <c r="B24" s="17"/>
      <c r="AR24" s="17"/>
    </row>
    <row r="25" spans="1:71" s="1" customFormat="1" ht="6.9" customHeight="1" x14ac:dyDescent="0.2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5" customHeight="1" x14ac:dyDescent="0.2">
      <c r="A26" s="26"/>
      <c r="B26" s="27"/>
      <c r="C26" s="26"/>
      <c r="D26" s="28" t="s">
        <v>26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79"/>
      <c r="AL26" s="180"/>
      <c r="AM26" s="180"/>
      <c r="AN26" s="180"/>
      <c r="AO26" s="180"/>
      <c r="AP26" s="26"/>
      <c r="AQ26" s="26"/>
      <c r="AR26" s="27"/>
      <c r="BE26" s="26"/>
    </row>
    <row r="27" spans="1:71" s="2" customFormat="1" ht="6.9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3.2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81" t="s">
        <v>27</v>
      </c>
      <c r="M28" s="181"/>
      <c r="N28" s="181"/>
      <c r="O28" s="181"/>
      <c r="P28" s="181"/>
      <c r="Q28" s="26"/>
      <c r="R28" s="26"/>
      <c r="S28" s="26"/>
      <c r="T28" s="26"/>
      <c r="U28" s="26"/>
      <c r="V28" s="26"/>
      <c r="W28" s="181" t="s">
        <v>28</v>
      </c>
      <c r="X28" s="181"/>
      <c r="Y28" s="181"/>
      <c r="Z28" s="181"/>
      <c r="AA28" s="181"/>
      <c r="AB28" s="181"/>
      <c r="AC28" s="181"/>
      <c r="AD28" s="181"/>
      <c r="AE28" s="181"/>
      <c r="AF28" s="26"/>
      <c r="AG28" s="26"/>
      <c r="AH28" s="26"/>
      <c r="AI28" s="26"/>
      <c r="AJ28" s="26"/>
      <c r="AK28" s="181" t="s">
        <v>29</v>
      </c>
      <c r="AL28" s="181"/>
      <c r="AM28" s="181"/>
      <c r="AN28" s="181"/>
      <c r="AO28" s="181"/>
      <c r="AP28" s="26"/>
      <c r="AQ28" s="26"/>
      <c r="AR28" s="27"/>
      <c r="BE28" s="26"/>
    </row>
    <row r="29" spans="1:71" s="3" customFormat="1" ht="14.4" customHeight="1" x14ac:dyDescent="0.2">
      <c r="B29" s="31"/>
      <c r="D29" s="23" t="s">
        <v>30</v>
      </c>
      <c r="F29" s="23" t="s">
        <v>31</v>
      </c>
      <c r="L29" s="175">
        <v>0.2</v>
      </c>
      <c r="M29" s="174"/>
      <c r="N29" s="174"/>
      <c r="O29" s="174"/>
      <c r="P29" s="174"/>
      <c r="W29" s="173"/>
      <c r="X29" s="174"/>
      <c r="Y29" s="174"/>
      <c r="Z29" s="174"/>
      <c r="AA29" s="174"/>
      <c r="AB29" s="174"/>
      <c r="AC29" s="174"/>
      <c r="AD29" s="174"/>
      <c r="AE29" s="174"/>
      <c r="AK29" s="173"/>
      <c r="AL29" s="174"/>
      <c r="AM29" s="174"/>
      <c r="AN29" s="174"/>
      <c r="AO29" s="174"/>
      <c r="AR29" s="31"/>
    </row>
    <row r="30" spans="1:71" s="3" customFormat="1" ht="14.4" customHeight="1" x14ac:dyDescent="0.2">
      <c r="B30" s="31"/>
      <c r="F30" s="23" t="s">
        <v>32</v>
      </c>
      <c r="L30" s="175">
        <v>0.2</v>
      </c>
      <c r="M30" s="174"/>
      <c r="N30" s="174"/>
      <c r="O30" s="174"/>
      <c r="P30" s="174"/>
      <c r="W30" s="173"/>
      <c r="X30" s="174"/>
      <c r="Y30" s="174"/>
      <c r="Z30" s="174"/>
      <c r="AA30" s="174"/>
      <c r="AB30" s="174"/>
      <c r="AC30" s="174"/>
      <c r="AD30" s="174"/>
      <c r="AE30" s="174"/>
      <c r="AK30" s="173"/>
      <c r="AL30" s="174"/>
      <c r="AM30" s="174"/>
      <c r="AN30" s="174"/>
      <c r="AO30" s="174"/>
      <c r="AR30" s="31"/>
    </row>
    <row r="31" spans="1:71" s="3" customFormat="1" ht="14.4" hidden="1" customHeight="1" x14ac:dyDescent="0.2">
      <c r="B31" s="31"/>
      <c r="F31" s="23" t="s">
        <v>33</v>
      </c>
      <c r="L31" s="175">
        <v>0.2</v>
      </c>
      <c r="M31" s="174"/>
      <c r="N31" s="174"/>
      <c r="O31" s="174"/>
      <c r="P31" s="174"/>
      <c r="W31" s="173">
        <f>ROUND(BB94, 2)</f>
        <v>0</v>
      </c>
      <c r="X31" s="174"/>
      <c r="Y31" s="174"/>
      <c r="Z31" s="174"/>
      <c r="AA31" s="174"/>
      <c r="AB31" s="174"/>
      <c r="AC31" s="174"/>
      <c r="AD31" s="174"/>
      <c r="AE31" s="174"/>
      <c r="AK31" s="173">
        <v>0</v>
      </c>
      <c r="AL31" s="174"/>
      <c r="AM31" s="174"/>
      <c r="AN31" s="174"/>
      <c r="AO31" s="174"/>
      <c r="AR31" s="31"/>
    </row>
    <row r="32" spans="1:71" s="3" customFormat="1" ht="14.4" hidden="1" customHeight="1" x14ac:dyDescent="0.2">
      <c r="B32" s="31"/>
      <c r="F32" s="23" t="s">
        <v>34</v>
      </c>
      <c r="L32" s="175">
        <v>0.2</v>
      </c>
      <c r="M32" s="174"/>
      <c r="N32" s="174"/>
      <c r="O32" s="174"/>
      <c r="P32" s="174"/>
      <c r="W32" s="173">
        <f>ROUND(BC94, 2)</f>
        <v>0</v>
      </c>
      <c r="X32" s="174"/>
      <c r="Y32" s="174"/>
      <c r="Z32" s="174"/>
      <c r="AA32" s="174"/>
      <c r="AB32" s="174"/>
      <c r="AC32" s="174"/>
      <c r="AD32" s="174"/>
      <c r="AE32" s="174"/>
      <c r="AK32" s="173">
        <v>0</v>
      </c>
      <c r="AL32" s="174"/>
      <c r="AM32" s="174"/>
      <c r="AN32" s="174"/>
      <c r="AO32" s="174"/>
      <c r="AR32" s="31"/>
    </row>
    <row r="33" spans="1:57" s="3" customFormat="1" ht="14.4" hidden="1" customHeight="1" x14ac:dyDescent="0.2">
      <c r="B33" s="31"/>
      <c r="F33" s="23" t="s">
        <v>35</v>
      </c>
      <c r="L33" s="175">
        <v>0</v>
      </c>
      <c r="M33" s="174"/>
      <c r="N33" s="174"/>
      <c r="O33" s="174"/>
      <c r="P33" s="174"/>
      <c r="W33" s="173">
        <f>ROUND(BD94, 2)</f>
        <v>0</v>
      </c>
      <c r="X33" s="174"/>
      <c r="Y33" s="174"/>
      <c r="Z33" s="174"/>
      <c r="AA33" s="174"/>
      <c r="AB33" s="174"/>
      <c r="AC33" s="174"/>
      <c r="AD33" s="174"/>
      <c r="AE33" s="174"/>
      <c r="AK33" s="173">
        <v>0</v>
      </c>
      <c r="AL33" s="174"/>
      <c r="AM33" s="174"/>
      <c r="AN33" s="174"/>
      <c r="AO33" s="174"/>
      <c r="AR33" s="31"/>
    </row>
    <row r="34" spans="1:57" s="2" customFormat="1" ht="6.9" customHeight="1" x14ac:dyDescent="0.2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5" customHeight="1" x14ac:dyDescent="0.2">
      <c r="A35" s="26"/>
      <c r="B35" s="27"/>
      <c r="C35" s="32"/>
      <c r="D35" s="33" t="s">
        <v>36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37</v>
      </c>
      <c r="U35" s="34"/>
      <c r="V35" s="34"/>
      <c r="W35" s="34"/>
      <c r="X35" s="189" t="s">
        <v>38</v>
      </c>
      <c r="Y35" s="190"/>
      <c r="Z35" s="190"/>
      <c r="AA35" s="190"/>
      <c r="AB35" s="190"/>
      <c r="AC35" s="34"/>
      <c r="AD35" s="34"/>
      <c r="AE35" s="34"/>
      <c r="AF35" s="34"/>
      <c r="AG35" s="34"/>
      <c r="AH35" s="34"/>
      <c r="AI35" s="34"/>
      <c r="AJ35" s="34"/>
      <c r="AK35" s="191"/>
      <c r="AL35" s="190"/>
      <c r="AM35" s="190"/>
      <c r="AN35" s="190"/>
      <c r="AO35" s="192"/>
      <c r="AP35" s="32"/>
      <c r="AQ35" s="32"/>
      <c r="AR35" s="27"/>
      <c r="BE35" s="26"/>
    </row>
    <row r="36" spans="1:57" s="2" customFormat="1" ht="6.9" customHeight="1" x14ac:dyDescent="0.2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" customHeight="1" x14ac:dyDescent="0.2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" customHeight="1" x14ac:dyDescent="0.2">
      <c r="B38" s="17"/>
      <c r="AR38" s="17"/>
    </row>
    <row r="39" spans="1:57" s="1" customFormat="1" ht="14.4" customHeight="1" x14ac:dyDescent="0.2">
      <c r="B39" s="17"/>
      <c r="AR39" s="17"/>
    </row>
    <row r="40" spans="1:57" s="1" customFormat="1" ht="14.4" customHeight="1" x14ac:dyDescent="0.2">
      <c r="B40" s="17"/>
      <c r="AR40" s="17"/>
    </row>
    <row r="41" spans="1:57" s="1" customFormat="1" ht="14.4" customHeight="1" x14ac:dyDescent="0.2">
      <c r="B41" s="17"/>
      <c r="AR41" s="17"/>
    </row>
    <row r="42" spans="1:57" s="1" customFormat="1" ht="14.4" customHeight="1" x14ac:dyDescent="0.2">
      <c r="B42" s="17"/>
      <c r="AR42" s="17"/>
    </row>
    <row r="43" spans="1:57" s="1" customFormat="1" ht="14.4" customHeight="1" x14ac:dyDescent="0.2">
      <c r="B43" s="17"/>
      <c r="AR43" s="17"/>
    </row>
    <row r="44" spans="1:57" s="1" customFormat="1" ht="14.4" customHeight="1" x14ac:dyDescent="0.2">
      <c r="B44" s="17"/>
      <c r="AR44" s="17"/>
    </row>
    <row r="45" spans="1:57" s="1" customFormat="1" ht="14.4" customHeight="1" x14ac:dyDescent="0.2">
      <c r="B45" s="17"/>
      <c r="AR45" s="17"/>
    </row>
    <row r="46" spans="1:57" s="1" customFormat="1" ht="14.4" customHeight="1" x14ac:dyDescent="0.2">
      <c r="B46" s="17"/>
      <c r="AR46" s="17"/>
    </row>
    <row r="47" spans="1:57" s="1" customFormat="1" ht="14.4" customHeight="1" x14ac:dyDescent="0.2">
      <c r="B47" s="17"/>
      <c r="AR47" s="17"/>
    </row>
    <row r="48" spans="1:57" s="1" customFormat="1" ht="14.4" customHeight="1" x14ac:dyDescent="0.2">
      <c r="B48" s="17"/>
      <c r="AR48" s="17"/>
    </row>
    <row r="49" spans="1:57" s="2" customFormat="1" ht="14.4" customHeight="1" x14ac:dyDescent="0.2">
      <c r="B49" s="36"/>
      <c r="D49" s="37" t="s">
        <v>39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40</v>
      </c>
      <c r="AI49" s="38"/>
      <c r="AJ49" s="38"/>
      <c r="AK49" s="38"/>
      <c r="AL49" s="38"/>
      <c r="AM49" s="38"/>
      <c r="AN49" s="38"/>
      <c r="AO49" s="38"/>
      <c r="AR49" s="36"/>
    </row>
    <row r="50" spans="1:57" x14ac:dyDescent="0.2">
      <c r="B50" s="17"/>
      <c r="AR50" s="17"/>
    </row>
    <row r="51" spans="1:57" x14ac:dyDescent="0.2">
      <c r="B51" s="17"/>
      <c r="AR51" s="17"/>
    </row>
    <row r="52" spans="1:57" x14ac:dyDescent="0.2">
      <c r="B52" s="17"/>
      <c r="AR52" s="17"/>
    </row>
    <row r="53" spans="1:57" x14ac:dyDescent="0.2">
      <c r="B53" s="17"/>
      <c r="AR53" s="17"/>
    </row>
    <row r="54" spans="1:57" x14ac:dyDescent="0.2">
      <c r="B54" s="17"/>
      <c r="AR54" s="17"/>
    </row>
    <row r="55" spans="1:57" x14ac:dyDescent="0.2">
      <c r="B55" s="17"/>
      <c r="AR55" s="17"/>
    </row>
    <row r="56" spans="1:57" x14ac:dyDescent="0.2">
      <c r="B56" s="17"/>
      <c r="AR56" s="17"/>
    </row>
    <row r="57" spans="1:57" x14ac:dyDescent="0.2">
      <c r="B57" s="17"/>
      <c r="AR57" s="17"/>
    </row>
    <row r="58" spans="1:57" x14ac:dyDescent="0.2">
      <c r="B58" s="17"/>
      <c r="AR58" s="17"/>
    </row>
    <row r="59" spans="1:57" x14ac:dyDescent="0.2">
      <c r="B59" s="17"/>
      <c r="AR59" s="17"/>
    </row>
    <row r="60" spans="1:57" s="2" customFormat="1" ht="13.2" x14ac:dyDescent="0.2">
      <c r="A60" s="26"/>
      <c r="B60" s="27"/>
      <c r="C60" s="26"/>
      <c r="D60" s="39" t="s">
        <v>41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42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41</v>
      </c>
      <c r="AI60" s="29"/>
      <c r="AJ60" s="29"/>
      <c r="AK60" s="29"/>
      <c r="AL60" s="29"/>
      <c r="AM60" s="39" t="s">
        <v>42</v>
      </c>
      <c r="AN60" s="29"/>
      <c r="AO60" s="29"/>
      <c r="AP60" s="26"/>
      <c r="AQ60" s="26"/>
      <c r="AR60" s="27"/>
      <c r="BE60" s="26"/>
    </row>
    <row r="61" spans="1:57" x14ac:dyDescent="0.2">
      <c r="B61" s="17"/>
      <c r="AR61" s="17"/>
    </row>
    <row r="62" spans="1:57" x14ac:dyDescent="0.2">
      <c r="B62" s="17"/>
      <c r="AR62" s="17"/>
    </row>
    <row r="63" spans="1:57" x14ac:dyDescent="0.2">
      <c r="B63" s="17"/>
      <c r="AR63" s="17"/>
    </row>
    <row r="64" spans="1:57" s="2" customFormat="1" ht="13.2" x14ac:dyDescent="0.2">
      <c r="A64" s="26"/>
      <c r="B64" s="27"/>
      <c r="C64" s="26"/>
      <c r="D64" s="37" t="s">
        <v>43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44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 x14ac:dyDescent="0.2">
      <c r="B65" s="17"/>
      <c r="AR65" s="17"/>
    </row>
    <row r="66" spans="1:57" x14ac:dyDescent="0.2">
      <c r="B66" s="17"/>
      <c r="AR66" s="17"/>
    </row>
    <row r="67" spans="1:57" x14ac:dyDescent="0.2">
      <c r="B67" s="17"/>
      <c r="AR67" s="17"/>
    </row>
    <row r="68" spans="1:57" x14ac:dyDescent="0.2">
      <c r="B68" s="17"/>
      <c r="AR68" s="17"/>
    </row>
    <row r="69" spans="1:57" x14ac:dyDescent="0.2">
      <c r="B69" s="17"/>
      <c r="AR69" s="17"/>
    </row>
    <row r="70" spans="1:57" x14ac:dyDescent="0.2">
      <c r="B70" s="17"/>
      <c r="AR70" s="17"/>
    </row>
    <row r="71" spans="1:57" x14ac:dyDescent="0.2">
      <c r="B71" s="17"/>
      <c r="AR71" s="17"/>
    </row>
    <row r="72" spans="1:57" x14ac:dyDescent="0.2">
      <c r="B72" s="17"/>
      <c r="AR72" s="17"/>
    </row>
    <row r="73" spans="1:57" x14ac:dyDescent="0.2">
      <c r="B73" s="17"/>
      <c r="AR73" s="17"/>
    </row>
    <row r="74" spans="1:57" x14ac:dyDescent="0.2">
      <c r="B74" s="17"/>
      <c r="AR74" s="17"/>
    </row>
    <row r="75" spans="1:57" s="2" customFormat="1" ht="13.2" x14ac:dyDescent="0.2">
      <c r="A75" s="26"/>
      <c r="B75" s="27"/>
      <c r="C75" s="26"/>
      <c r="D75" s="39" t="s">
        <v>41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42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41</v>
      </c>
      <c r="AI75" s="29"/>
      <c r="AJ75" s="29"/>
      <c r="AK75" s="29"/>
      <c r="AL75" s="29"/>
      <c r="AM75" s="39" t="s">
        <v>42</v>
      </c>
      <c r="AN75" s="29"/>
      <c r="AO75" s="29"/>
      <c r="AP75" s="26"/>
      <c r="AQ75" s="26"/>
      <c r="AR75" s="27"/>
      <c r="BE75" s="26"/>
    </row>
    <row r="76" spans="1:57" s="2" customFormat="1" x14ac:dyDescent="0.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" customHeight="1" x14ac:dyDescent="0.2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" customHeight="1" x14ac:dyDescent="0.2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" customHeight="1" x14ac:dyDescent="0.2">
      <c r="A82" s="26"/>
      <c r="B82" s="27"/>
      <c r="C82" s="18" t="s">
        <v>45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 x14ac:dyDescent="0.2">
      <c r="B84" s="45"/>
      <c r="C84" s="23" t="s">
        <v>10</v>
      </c>
      <c r="L84" s="4">
        <f>K5</f>
        <v>0</v>
      </c>
      <c r="AR84" s="45"/>
    </row>
    <row r="85" spans="1:91" s="5" customFormat="1" ht="36.9" customHeight="1" x14ac:dyDescent="0.2">
      <c r="B85" s="46"/>
      <c r="C85" s="47" t="s">
        <v>11</v>
      </c>
      <c r="L85" s="197" t="str">
        <f>K6</f>
        <v>Zníženie energetickej náročnosti objektov ZTS Sabinov a.s.                                                                                     - SO 040d Obnova opláštenia haly povrchových úprav</v>
      </c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R85" s="46"/>
    </row>
    <row r="86" spans="1:91" s="2" customFormat="1" ht="6.9" customHeight="1" x14ac:dyDescent="0.2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 x14ac:dyDescent="0.2">
      <c r="A87" s="26"/>
      <c r="B87" s="27"/>
      <c r="C87" s="23" t="s">
        <v>14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16</v>
      </c>
      <c r="AJ87" s="26"/>
      <c r="AK87" s="26"/>
      <c r="AL87" s="26"/>
      <c r="AM87" s="199" t="str">
        <f>IF(AN8= "","",AN8)</f>
        <v>9.12.2019</v>
      </c>
      <c r="AN87" s="199"/>
      <c r="AO87" s="26"/>
      <c r="AP87" s="26"/>
      <c r="AQ87" s="26"/>
      <c r="AR87" s="27"/>
      <c r="BE87" s="26"/>
    </row>
    <row r="88" spans="1:91" s="2" customFormat="1" ht="6.9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15" customHeight="1" x14ac:dyDescent="0.2">
      <c r="A89" s="26"/>
      <c r="B89" s="27"/>
      <c r="C89" s="23" t="s">
        <v>18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22</v>
      </c>
      <c r="AJ89" s="26"/>
      <c r="AK89" s="26"/>
      <c r="AL89" s="26"/>
      <c r="AM89" s="204" t="str">
        <f>IF(E17="","",E17)</f>
        <v xml:space="preserve"> </v>
      </c>
      <c r="AN89" s="205"/>
      <c r="AO89" s="205"/>
      <c r="AP89" s="205"/>
      <c r="AQ89" s="26"/>
      <c r="AR89" s="27"/>
      <c r="AS89" s="200" t="s">
        <v>46</v>
      </c>
      <c r="AT89" s="201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15" customHeight="1" x14ac:dyDescent="0.2">
      <c r="A90" s="26"/>
      <c r="B90" s="27"/>
      <c r="C90" s="23" t="s">
        <v>21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24</v>
      </c>
      <c r="AJ90" s="26"/>
      <c r="AK90" s="26"/>
      <c r="AL90" s="26"/>
      <c r="AM90" s="204" t="str">
        <f>IF(E20="","",E20)</f>
        <v xml:space="preserve"> </v>
      </c>
      <c r="AN90" s="205"/>
      <c r="AO90" s="205"/>
      <c r="AP90" s="205"/>
      <c r="AQ90" s="26"/>
      <c r="AR90" s="27"/>
      <c r="AS90" s="202"/>
      <c r="AT90" s="203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5" customHeight="1" x14ac:dyDescent="0.2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02"/>
      <c r="AT91" s="203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 x14ac:dyDescent="0.2">
      <c r="A92" s="26"/>
      <c r="B92" s="27"/>
      <c r="C92" s="194" t="s">
        <v>47</v>
      </c>
      <c r="D92" s="195"/>
      <c r="E92" s="195"/>
      <c r="F92" s="195"/>
      <c r="G92" s="195"/>
      <c r="H92" s="54"/>
      <c r="I92" s="213" t="s">
        <v>48</v>
      </c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211" t="s">
        <v>49</v>
      </c>
      <c r="AH92" s="195"/>
      <c r="AI92" s="195"/>
      <c r="AJ92" s="195"/>
      <c r="AK92" s="195"/>
      <c r="AL92" s="195"/>
      <c r="AM92" s="195"/>
      <c r="AN92" s="213" t="s">
        <v>50</v>
      </c>
      <c r="AO92" s="195"/>
      <c r="AP92" s="214"/>
      <c r="AQ92" s="55" t="s">
        <v>51</v>
      </c>
      <c r="AR92" s="27"/>
      <c r="AS92" s="56" t="s">
        <v>52</v>
      </c>
      <c r="AT92" s="57" t="s">
        <v>53</v>
      </c>
      <c r="AU92" s="57" t="s">
        <v>54</v>
      </c>
      <c r="AV92" s="57" t="s">
        <v>55</v>
      </c>
      <c r="AW92" s="57" t="s">
        <v>56</v>
      </c>
      <c r="AX92" s="57" t="s">
        <v>57</v>
      </c>
      <c r="AY92" s="57" t="s">
        <v>58</v>
      </c>
      <c r="AZ92" s="57" t="s">
        <v>59</v>
      </c>
      <c r="BA92" s="57" t="s">
        <v>60</v>
      </c>
      <c r="BB92" s="57" t="s">
        <v>61</v>
      </c>
      <c r="BC92" s="57" t="s">
        <v>62</v>
      </c>
      <c r="BD92" s="58" t="s">
        <v>63</v>
      </c>
      <c r="BE92" s="26"/>
    </row>
    <row r="93" spans="1:91" s="2" customFormat="1" ht="10.95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" customHeight="1" x14ac:dyDescent="0.2">
      <c r="B94" s="62"/>
      <c r="C94" s="63" t="s">
        <v>64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0"/>
      <c r="AH94" s="210"/>
      <c r="AI94" s="210"/>
      <c r="AJ94" s="210"/>
      <c r="AK94" s="210"/>
      <c r="AL94" s="210"/>
      <c r="AM94" s="210"/>
      <c r="AN94" s="212"/>
      <c r="AO94" s="212"/>
      <c r="AP94" s="212"/>
      <c r="AQ94" s="66" t="s">
        <v>1</v>
      </c>
      <c r="AR94" s="62"/>
      <c r="AS94" s="67">
        <f>ROUND(AS95+AS99,2)</f>
        <v>0</v>
      </c>
      <c r="AT94" s="68">
        <f t="shared" ref="AT94:AT102" si="0">ROUND(SUM(AV94:AW94),2)</f>
        <v>0</v>
      </c>
      <c r="AU94" s="69">
        <f>ROUND(AU95+AU99,5)</f>
        <v>3179.6422699999998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ROUND(AZ95+AZ99,2)</f>
        <v>0</v>
      </c>
      <c r="BA94" s="68">
        <f>ROUND(BA95+BA99,2)</f>
        <v>0</v>
      </c>
      <c r="BB94" s="68">
        <f>ROUND(BB95+BB99,2)</f>
        <v>0</v>
      </c>
      <c r="BC94" s="68">
        <f>ROUND(BC95+BC99,2)</f>
        <v>0</v>
      </c>
      <c r="BD94" s="70">
        <f>ROUND(BD95+BD99,2)</f>
        <v>0</v>
      </c>
      <c r="BS94" s="71" t="s">
        <v>65</v>
      </c>
      <c r="BT94" s="71" t="s">
        <v>66</v>
      </c>
      <c r="BU94" s="72" t="s">
        <v>67</v>
      </c>
      <c r="BV94" s="71" t="s">
        <v>68</v>
      </c>
      <c r="BW94" s="71" t="s">
        <v>4</v>
      </c>
      <c r="BX94" s="71" t="s">
        <v>69</v>
      </c>
      <c r="CL94" s="71" t="s">
        <v>1</v>
      </c>
    </row>
    <row r="95" spans="1:91" s="7" customFormat="1" ht="27" customHeight="1" x14ac:dyDescent="0.2">
      <c r="B95" s="73"/>
      <c r="C95" s="74"/>
      <c r="D95" s="196" t="s">
        <v>70</v>
      </c>
      <c r="E95" s="196"/>
      <c r="F95" s="196"/>
      <c r="G95" s="196"/>
      <c r="H95" s="196"/>
      <c r="I95" s="75"/>
      <c r="J95" s="196" t="s">
        <v>71</v>
      </c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206"/>
      <c r="AH95" s="207"/>
      <c r="AI95" s="207"/>
      <c r="AJ95" s="207"/>
      <c r="AK95" s="207"/>
      <c r="AL95" s="207"/>
      <c r="AM95" s="207"/>
      <c r="AN95" s="215"/>
      <c r="AO95" s="207"/>
      <c r="AP95" s="207"/>
      <c r="AQ95" s="76" t="s">
        <v>72</v>
      </c>
      <c r="AR95" s="73"/>
      <c r="AS95" s="77">
        <f>ROUND(SUM(AS96:AS98),2)</f>
        <v>0</v>
      </c>
      <c r="AT95" s="78">
        <f t="shared" si="0"/>
        <v>0</v>
      </c>
      <c r="AU95" s="79">
        <f>ROUND(SUM(AU96:AU98),5)</f>
        <v>3085.47163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>ROUND(SUM(AZ96:AZ98),2)</f>
        <v>0</v>
      </c>
      <c r="BA95" s="78">
        <f>ROUND(SUM(BA96:BA98),2)</f>
        <v>0</v>
      </c>
      <c r="BB95" s="78">
        <f>ROUND(SUM(BB96:BB98),2)</f>
        <v>0</v>
      </c>
      <c r="BC95" s="78">
        <f>ROUND(SUM(BC96:BC98),2)</f>
        <v>0</v>
      </c>
      <c r="BD95" s="80">
        <f>ROUND(SUM(BD96:BD98),2)</f>
        <v>0</v>
      </c>
      <c r="BS95" s="81" t="s">
        <v>65</v>
      </c>
      <c r="BT95" s="81" t="s">
        <v>73</v>
      </c>
      <c r="BU95" s="81" t="s">
        <v>67</v>
      </c>
      <c r="BV95" s="81" t="s">
        <v>68</v>
      </c>
      <c r="BW95" s="81" t="s">
        <v>74</v>
      </c>
      <c r="BX95" s="81" t="s">
        <v>4</v>
      </c>
      <c r="CL95" s="81" t="s">
        <v>1</v>
      </c>
      <c r="CM95" s="81" t="s">
        <v>66</v>
      </c>
    </row>
    <row r="96" spans="1:91" s="4" customFormat="1" ht="16.5" customHeight="1" x14ac:dyDescent="0.2">
      <c r="A96" s="82" t="s">
        <v>75</v>
      </c>
      <c r="B96" s="45"/>
      <c r="C96" s="10"/>
      <c r="D96" s="10"/>
      <c r="E96" s="193" t="s">
        <v>76</v>
      </c>
      <c r="F96" s="193"/>
      <c r="G96" s="193"/>
      <c r="H96" s="193"/>
      <c r="I96" s="193"/>
      <c r="J96" s="10"/>
      <c r="K96" s="193" t="s">
        <v>77</v>
      </c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208"/>
      <c r="AH96" s="209"/>
      <c r="AI96" s="209"/>
      <c r="AJ96" s="209"/>
      <c r="AK96" s="209"/>
      <c r="AL96" s="209"/>
      <c r="AM96" s="209"/>
      <c r="AN96" s="208"/>
      <c r="AO96" s="209"/>
      <c r="AP96" s="209"/>
      <c r="AQ96" s="83" t="s">
        <v>78</v>
      </c>
      <c r="AR96" s="45"/>
      <c r="AS96" s="84">
        <v>0</v>
      </c>
      <c r="AT96" s="85">
        <f t="shared" si="0"/>
        <v>0</v>
      </c>
      <c r="AU96" s="86">
        <f>'01 - Zateplenie obvodovéh...'!P129</f>
        <v>2835.7060206699998</v>
      </c>
      <c r="AV96" s="85">
        <f>'01 - Zateplenie obvodovéh...'!J35</f>
        <v>0</v>
      </c>
      <c r="AW96" s="85">
        <f>'01 - Zateplenie obvodovéh...'!J36</f>
        <v>0</v>
      </c>
      <c r="AX96" s="85">
        <f>'01 - Zateplenie obvodovéh...'!J37</f>
        <v>0</v>
      </c>
      <c r="AY96" s="85">
        <f>'01 - Zateplenie obvodovéh...'!J38</f>
        <v>0</v>
      </c>
      <c r="AZ96" s="85">
        <f>'01 - Zateplenie obvodovéh...'!F35</f>
        <v>0</v>
      </c>
      <c r="BA96" s="85">
        <f>'01 - Zateplenie obvodovéh...'!F36</f>
        <v>0</v>
      </c>
      <c r="BB96" s="85">
        <f>'01 - Zateplenie obvodovéh...'!F37</f>
        <v>0</v>
      </c>
      <c r="BC96" s="85">
        <f>'01 - Zateplenie obvodovéh...'!F38</f>
        <v>0</v>
      </c>
      <c r="BD96" s="87">
        <f>'01 - Zateplenie obvodovéh...'!F39</f>
        <v>0</v>
      </c>
      <c r="BT96" s="21" t="s">
        <v>79</v>
      </c>
      <c r="BV96" s="21" t="s">
        <v>68</v>
      </c>
      <c r="BW96" s="21" t="s">
        <v>80</v>
      </c>
      <c r="BX96" s="21" t="s">
        <v>74</v>
      </c>
      <c r="CL96" s="21" t="s">
        <v>1</v>
      </c>
    </row>
    <row r="97" spans="1:91" s="4" customFormat="1" ht="16.5" customHeight="1" x14ac:dyDescent="0.2">
      <c r="A97" s="82" t="s">
        <v>75</v>
      </c>
      <c r="B97" s="45"/>
      <c r="C97" s="10"/>
      <c r="D97" s="10"/>
      <c r="E97" s="193" t="s">
        <v>81</v>
      </c>
      <c r="F97" s="193"/>
      <c r="G97" s="193"/>
      <c r="H97" s="193"/>
      <c r="I97" s="193"/>
      <c r="J97" s="10"/>
      <c r="K97" s="193" t="s">
        <v>82</v>
      </c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208"/>
      <c r="AH97" s="209"/>
      <c r="AI97" s="209"/>
      <c r="AJ97" s="209"/>
      <c r="AK97" s="209"/>
      <c r="AL97" s="209"/>
      <c r="AM97" s="209"/>
      <c r="AN97" s="208"/>
      <c r="AO97" s="209"/>
      <c r="AP97" s="209"/>
      <c r="AQ97" s="83" t="s">
        <v>78</v>
      </c>
      <c r="AR97" s="45"/>
      <c r="AS97" s="84">
        <v>0</v>
      </c>
      <c r="AT97" s="85">
        <f t="shared" si="0"/>
        <v>0</v>
      </c>
      <c r="AU97" s="86">
        <f>'02 - Zateplenie strešného...'!P128</f>
        <v>148.622038</v>
      </c>
      <c r="AV97" s="85">
        <f>'02 - Zateplenie strešného...'!J35</f>
        <v>0</v>
      </c>
      <c r="AW97" s="85">
        <f>'02 - Zateplenie strešného...'!J36</f>
        <v>0</v>
      </c>
      <c r="AX97" s="85">
        <f>'02 - Zateplenie strešného...'!J37</f>
        <v>0</v>
      </c>
      <c r="AY97" s="85">
        <f>'02 - Zateplenie strešného...'!J38</f>
        <v>0</v>
      </c>
      <c r="AZ97" s="85">
        <f>'02 - Zateplenie strešného...'!F35</f>
        <v>0</v>
      </c>
      <c r="BA97" s="85">
        <f>'02 - Zateplenie strešného...'!F36</f>
        <v>0</v>
      </c>
      <c r="BB97" s="85">
        <f>'02 - Zateplenie strešného...'!F37</f>
        <v>0</v>
      </c>
      <c r="BC97" s="85">
        <f>'02 - Zateplenie strešného...'!F38</f>
        <v>0</v>
      </c>
      <c r="BD97" s="87">
        <f>'02 - Zateplenie strešného...'!F39</f>
        <v>0</v>
      </c>
      <c r="BT97" s="21" t="s">
        <v>79</v>
      </c>
      <c r="BV97" s="21" t="s">
        <v>68</v>
      </c>
      <c r="BW97" s="21" t="s">
        <v>83</v>
      </c>
      <c r="BX97" s="21" t="s">
        <v>74</v>
      </c>
      <c r="CL97" s="21" t="s">
        <v>1</v>
      </c>
    </row>
    <row r="98" spans="1:91" s="4" customFormat="1" ht="16.5" customHeight="1" x14ac:dyDescent="0.2">
      <c r="A98" s="82" t="s">
        <v>75</v>
      </c>
      <c r="B98" s="45"/>
      <c r="C98" s="10"/>
      <c r="D98" s="10"/>
      <c r="E98" s="193" t="s">
        <v>84</v>
      </c>
      <c r="F98" s="193"/>
      <c r="G98" s="193"/>
      <c r="H98" s="193"/>
      <c r="I98" s="193"/>
      <c r="J98" s="10"/>
      <c r="K98" s="193" t="s">
        <v>85</v>
      </c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208"/>
      <c r="AH98" s="209"/>
      <c r="AI98" s="209"/>
      <c r="AJ98" s="209"/>
      <c r="AK98" s="209"/>
      <c r="AL98" s="209"/>
      <c r="AM98" s="209"/>
      <c r="AN98" s="208"/>
      <c r="AO98" s="209"/>
      <c r="AP98" s="209"/>
      <c r="AQ98" s="83" t="s">
        <v>78</v>
      </c>
      <c r="AR98" s="45"/>
      <c r="AS98" s="84">
        <v>0</v>
      </c>
      <c r="AT98" s="85">
        <f t="shared" si="0"/>
        <v>0</v>
      </c>
      <c r="AU98" s="86">
        <f>'03 - Výmena výplní otvoro...'!P129</f>
        <v>101.143576</v>
      </c>
      <c r="AV98" s="85">
        <f>'03 - Výmena výplní otvoro...'!J35</f>
        <v>0</v>
      </c>
      <c r="AW98" s="85">
        <f>'03 - Výmena výplní otvoro...'!J36</f>
        <v>0</v>
      </c>
      <c r="AX98" s="85">
        <f>'03 - Výmena výplní otvoro...'!J37</f>
        <v>0</v>
      </c>
      <c r="AY98" s="85">
        <f>'03 - Výmena výplní otvoro...'!J38</f>
        <v>0</v>
      </c>
      <c r="AZ98" s="85">
        <f>'03 - Výmena výplní otvoro...'!F35</f>
        <v>0</v>
      </c>
      <c r="BA98" s="85">
        <f>'03 - Výmena výplní otvoro...'!F36</f>
        <v>0</v>
      </c>
      <c r="BB98" s="85">
        <f>'03 - Výmena výplní otvoro...'!F37</f>
        <v>0</v>
      </c>
      <c r="BC98" s="85">
        <f>'03 - Výmena výplní otvoro...'!F38</f>
        <v>0</v>
      </c>
      <c r="BD98" s="87">
        <f>'03 - Výmena výplní otvoro...'!F39</f>
        <v>0</v>
      </c>
      <c r="BT98" s="21" t="s">
        <v>79</v>
      </c>
      <c r="BV98" s="21" t="s">
        <v>68</v>
      </c>
      <c r="BW98" s="21" t="s">
        <v>86</v>
      </c>
      <c r="BX98" s="21" t="s">
        <v>74</v>
      </c>
      <c r="CL98" s="21" t="s">
        <v>1</v>
      </c>
    </row>
    <row r="99" spans="1:91" s="7" customFormat="1" ht="40.5" customHeight="1" x14ac:dyDescent="0.2">
      <c r="B99" s="73"/>
      <c r="C99" s="74"/>
      <c r="D99" s="196" t="s">
        <v>87</v>
      </c>
      <c r="E99" s="196"/>
      <c r="F99" s="196"/>
      <c r="G99" s="196"/>
      <c r="H99" s="196"/>
      <c r="I99" s="75"/>
      <c r="J99" s="196" t="s">
        <v>88</v>
      </c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206"/>
      <c r="AH99" s="207"/>
      <c r="AI99" s="207"/>
      <c r="AJ99" s="207"/>
      <c r="AK99" s="207"/>
      <c r="AL99" s="207"/>
      <c r="AM99" s="207"/>
      <c r="AN99" s="215"/>
      <c r="AO99" s="207"/>
      <c r="AP99" s="207"/>
      <c r="AQ99" s="76" t="s">
        <v>72</v>
      </c>
      <c r="AR99" s="73"/>
      <c r="AS99" s="77">
        <f>ROUND(SUM(AS100:AS102),2)</f>
        <v>0</v>
      </c>
      <c r="AT99" s="78">
        <f t="shared" si="0"/>
        <v>0</v>
      </c>
      <c r="AU99" s="79">
        <f>ROUND(SUM(AU100:AU102),5)</f>
        <v>94.170640000000006</v>
      </c>
      <c r="AV99" s="78">
        <f>ROUND(AZ99*L29,2)</f>
        <v>0</v>
      </c>
      <c r="AW99" s="78">
        <f>ROUND(BA99*L30,2)</f>
        <v>0</v>
      </c>
      <c r="AX99" s="78">
        <f>ROUND(BB99*L29,2)</f>
        <v>0</v>
      </c>
      <c r="AY99" s="78">
        <f>ROUND(BC99*L30,2)</f>
        <v>0</v>
      </c>
      <c r="AZ99" s="78">
        <f>ROUND(SUM(AZ100:AZ102),2)</f>
        <v>0</v>
      </c>
      <c r="BA99" s="78">
        <f>ROUND(SUM(BA100:BA102),2)</f>
        <v>0</v>
      </c>
      <c r="BB99" s="78">
        <f>ROUND(SUM(BB100:BB102),2)</f>
        <v>0</v>
      </c>
      <c r="BC99" s="78">
        <f>ROUND(SUM(BC100:BC102),2)</f>
        <v>0</v>
      </c>
      <c r="BD99" s="80">
        <f>ROUND(SUM(BD100:BD102),2)</f>
        <v>0</v>
      </c>
      <c r="BS99" s="81" t="s">
        <v>65</v>
      </c>
      <c r="BT99" s="81" t="s">
        <v>73</v>
      </c>
      <c r="BU99" s="81" t="s">
        <v>67</v>
      </c>
      <c r="BV99" s="81" t="s">
        <v>68</v>
      </c>
      <c r="BW99" s="81" t="s">
        <v>89</v>
      </c>
      <c r="BX99" s="81" t="s">
        <v>4</v>
      </c>
      <c r="CL99" s="81" t="s">
        <v>1</v>
      </c>
      <c r="CM99" s="81" t="s">
        <v>66</v>
      </c>
    </row>
    <row r="100" spans="1:91" s="4" customFormat="1" ht="16.5" customHeight="1" x14ac:dyDescent="0.2">
      <c r="A100" s="82" t="s">
        <v>75</v>
      </c>
      <c r="B100" s="45"/>
      <c r="C100" s="10"/>
      <c r="D100" s="10"/>
      <c r="E100" s="193" t="s">
        <v>90</v>
      </c>
      <c r="F100" s="193"/>
      <c r="G100" s="193"/>
      <c r="H100" s="193"/>
      <c r="I100" s="193"/>
      <c r="J100" s="10"/>
      <c r="K100" s="193" t="s">
        <v>91</v>
      </c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208"/>
      <c r="AH100" s="209"/>
      <c r="AI100" s="209"/>
      <c r="AJ100" s="209"/>
      <c r="AK100" s="209"/>
      <c r="AL100" s="209"/>
      <c r="AM100" s="209"/>
      <c r="AN100" s="208"/>
      <c r="AO100" s="209"/>
      <c r="AP100" s="209"/>
      <c r="AQ100" s="83" t="s">
        <v>78</v>
      </c>
      <c r="AR100" s="45"/>
      <c r="AS100" s="84">
        <v>0</v>
      </c>
      <c r="AT100" s="85">
        <f t="shared" si="0"/>
        <v>0</v>
      </c>
      <c r="AU100" s="86">
        <f>'11 - 01 Zateplenie obvodo...'!P127</f>
        <v>64.791910000000001</v>
      </c>
      <c r="AV100" s="85">
        <f>'11 - 01 Zateplenie obvodo...'!J35</f>
        <v>0</v>
      </c>
      <c r="AW100" s="85">
        <f>'11 - 01 Zateplenie obvodo...'!J36</f>
        <v>0</v>
      </c>
      <c r="AX100" s="85">
        <f>'11 - 01 Zateplenie obvodo...'!J37</f>
        <v>0</v>
      </c>
      <c r="AY100" s="85">
        <f>'11 - 01 Zateplenie obvodo...'!J38</f>
        <v>0</v>
      </c>
      <c r="AZ100" s="85">
        <f>'11 - 01 Zateplenie obvodo...'!F35</f>
        <v>0</v>
      </c>
      <c r="BA100" s="85">
        <f>'11 - 01 Zateplenie obvodo...'!F36</f>
        <v>0</v>
      </c>
      <c r="BB100" s="85">
        <f>'11 - 01 Zateplenie obvodo...'!F37</f>
        <v>0</v>
      </c>
      <c r="BC100" s="85">
        <f>'11 - 01 Zateplenie obvodo...'!F38</f>
        <v>0</v>
      </c>
      <c r="BD100" s="87">
        <f>'11 - 01 Zateplenie obvodo...'!F39</f>
        <v>0</v>
      </c>
      <c r="BT100" s="21" t="s">
        <v>79</v>
      </c>
      <c r="BV100" s="21" t="s">
        <v>68</v>
      </c>
      <c r="BW100" s="21" t="s">
        <v>92</v>
      </c>
      <c r="BX100" s="21" t="s">
        <v>89</v>
      </c>
      <c r="CL100" s="21" t="s">
        <v>1</v>
      </c>
    </row>
    <row r="101" spans="1:91" s="4" customFormat="1" ht="16.5" customHeight="1" x14ac:dyDescent="0.2">
      <c r="A101" s="82" t="s">
        <v>75</v>
      </c>
      <c r="B101" s="45"/>
      <c r="C101" s="10"/>
      <c r="D101" s="10"/>
      <c r="E101" s="193" t="s">
        <v>93</v>
      </c>
      <c r="F101" s="193"/>
      <c r="G101" s="193"/>
      <c r="H101" s="193"/>
      <c r="I101" s="193"/>
      <c r="J101" s="10"/>
      <c r="K101" s="193" t="s">
        <v>82</v>
      </c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208"/>
      <c r="AH101" s="209"/>
      <c r="AI101" s="209"/>
      <c r="AJ101" s="209"/>
      <c r="AK101" s="209"/>
      <c r="AL101" s="209"/>
      <c r="AM101" s="209"/>
      <c r="AN101" s="208"/>
      <c r="AO101" s="209"/>
      <c r="AP101" s="209"/>
      <c r="AQ101" s="83" t="s">
        <v>78</v>
      </c>
      <c r="AR101" s="45"/>
      <c r="AS101" s="84">
        <v>0</v>
      </c>
      <c r="AT101" s="85">
        <f t="shared" si="0"/>
        <v>0</v>
      </c>
      <c r="AU101" s="86">
        <f>'12 - Zateplenie strešného...'!P123</f>
        <v>26.832014000000001</v>
      </c>
      <c r="AV101" s="85">
        <f>'12 - Zateplenie strešného...'!J35</f>
        <v>0</v>
      </c>
      <c r="AW101" s="85">
        <f>'12 - Zateplenie strešného...'!J36</f>
        <v>0</v>
      </c>
      <c r="AX101" s="85">
        <f>'12 - Zateplenie strešného...'!J37</f>
        <v>0</v>
      </c>
      <c r="AY101" s="85">
        <f>'12 - Zateplenie strešného...'!J38</f>
        <v>0</v>
      </c>
      <c r="AZ101" s="85">
        <f>'12 - Zateplenie strešného...'!F35</f>
        <v>0</v>
      </c>
      <c r="BA101" s="85">
        <f>'12 - Zateplenie strešného...'!F36</f>
        <v>0</v>
      </c>
      <c r="BB101" s="85">
        <f>'12 - Zateplenie strešného...'!F37</f>
        <v>0</v>
      </c>
      <c r="BC101" s="85">
        <f>'12 - Zateplenie strešného...'!F38</f>
        <v>0</v>
      </c>
      <c r="BD101" s="87">
        <f>'12 - Zateplenie strešného...'!F39</f>
        <v>0</v>
      </c>
      <c r="BT101" s="21" t="s">
        <v>79</v>
      </c>
      <c r="BV101" s="21" t="s">
        <v>68</v>
      </c>
      <c r="BW101" s="21" t="s">
        <v>94</v>
      </c>
      <c r="BX101" s="21" t="s">
        <v>89</v>
      </c>
      <c r="CL101" s="21" t="s">
        <v>1</v>
      </c>
    </row>
    <row r="102" spans="1:91" s="4" customFormat="1" ht="16.5" customHeight="1" x14ac:dyDescent="0.2">
      <c r="A102" s="82" t="s">
        <v>75</v>
      </c>
      <c r="B102" s="45"/>
      <c r="C102" s="10"/>
      <c r="D102" s="10"/>
      <c r="E102" s="193" t="s">
        <v>95</v>
      </c>
      <c r="F102" s="193"/>
      <c r="G102" s="193"/>
      <c r="H102" s="193"/>
      <c r="I102" s="193"/>
      <c r="J102" s="10"/>
      <c r="K102" s="193" t="s">
        <v>85</v>
      </c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208"/>
      <c r="AH102" s="209"/>
      <c r="AI102" s="209"/>
      <c r="AJ102" s="209"/>
      <c r="AK102" s="209"/>
      <c r="AL102" s="209"/>
      <c r="AM102" s="209"/>
      <c r="AN102" s="208"/>
      <c r="AO102" s="209"/>
      <c r="AP102" s="209"/>
      <c r="AQ102" s="83" t="s">
        <v>78</v>
      </c>
      <c r="AR102" s="45"/>
      <c r="AS102" s="88">
        <v>0</v>
      </c>
      <c r="AT102" s="89">
        <f t="shared" si="0"/>
        <v>0</v>
      </c>
      <c r="AU102" s="90">
        <f>'13 - Výmena výplní otvoro...'!P122</f>
        <v>2.5467199999999997</v>
      </c>
      <c r="AV102" s="89">
        <f>'13 - Výmena výplní otvoro...'!J35</f>
        <v>0</v>
      </c>
      <c r="AW102" s="89">
        <f>'13 - Výmena výplní otvoro...'!J36</f>
        <v>0</v>
      </c>
      <c r="AX102" s="89">
        <f>'13 - Výmena výplní otvoro...'!J37</f>
        <v>0</v>
      </c>
      <c r="AY102" s="89">
        <f>'13 - Výmena výplní otvoro...'!J38</f>
        <v>0</v>
      </c>
      <c r="AZ102" s="89">
        <f>'13 - Výmena výplní otvoro...'!F35</f>
        <v>0</v>
      </c>
      <c r="BA102" s="89">
        <f>'13 - Výmena výplní otvoro...'!F36</f>
        <v>0</v>
      </c>
      <c r="BB102" s="89">
        <f>'13 - Výmena výplní otvoro...'!F37</f>
        <v>0</v>
      </c>
      <c r="BC102" s="89">
        <f>'13 - Výmena výplní otvoro...'!F38</f>
        <v>0</v>
      </c>
      <c r="BD102" s="91">
        <f>'13 - Výmena výplní otvoro...'!F39</f>
        <v>0</v>
      </c>
      <c r="BT102" s="21" t="s">
        <v>79</v>
      </c>
      <c r="BV102" s="21" t="s">
        <v>68</v>
      </c>
      <c r="BW102" s="21" t="s">
        <v>96</v>
      </c>
      <c r="BX102" s="21" t="s">
        <v>89</v>
      </c>
      <c r="CL102" s="21" t="s">
        <v>1</v>
      </c>
    </row>
    <row r="103" spans="1:91" s="2" customFormat="1" ht="30" customHeight="1" x14ac:dyDescent="0.2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7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  <row r="104" spans="1:91" s="2" customFormat="1" ht="6.9" customHeight="1" x14ac:dyDescent="0.2">
      <c r="A104" s="26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27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</row>
  </sheetData>
  <mergeCells count="73">
    <mergeCell ref="K101:AF101"/>
    <mergeCell ref="K102:AF102"/>
    <mergeCell ref="E101:I101"/>
    <mergeCell ref="E102:I102"/>
    <mergeCell ref="AM89:AP89"/>
    <mergeCell ref="AG98:AM98"/>
    <mergeCell ref="AG99:AM99"/>
    <mergeCell ref="AG100:AM100"/>
    <mergeCell ref="AG101:AM101"/>
    <mergeCell ref="AG102:AM102"/>
    <mergeCell ref="I92:AF92"/>
    <mergeCell ref="AN101:AP101"/>
    <mergeCell ref="AN102:AP102"/>
    <mergeCell ref="AN100:AP100"/>
    <mergeCell ref="AN98:AP98"/>
    <mergeCell ref="AN99:AP99"/>
    <mergeCell ref="K100:AF100"/>
    <mergeCell ref="AS89:AT91"/>
    <mergeCell ref="AM90:AP90"/>
    <mergeCell ref="AG95:AM95"/>
    <mergeCell ref="AG96:AM96"/>
    <mergeCell ref="AG97:AM97"/>
    <mergeCell ref="AG94:AM94"/>
    <mergeCell ref="AG92:AM92"/>
    <mergeCell ref="AN94:AP94"/>
    <mergeCell ref="AN92:AP92"/>
    <mergeCell ref="AN95:AP95"/>
    <mergeCell ref="AN96:AP96"/>
    <mergeCell ref="AN97:AP97"/>
    <mergeCell ref="X35:AB35"/>
    <mergeCell ref="AK35:AO35"/>
    <mergeCell ref="E100:I100"/>
    <mergeCell ref="C92:G92"/>
    <mergeCell ref="D95:H95"/>
    <mergeCell ref="E96:I96"/>
    <mergeCell ref="E97:I97"/>
    <mergeCell ref="E98:I98"/>
    <mergeCell ref="D99:H99"/>
    <mergeCell ref="L85:AO85"/>
    <mergeCell ref="AM87:AN87"/>
    <mergeCell ref="J95:AF95"/>
    <mergeCell ref="K96:AF96"/>
    <mergeCell ref="K97:AF97"/>
    <mergeCell ref="K98:AF98"/>
    <mergeCell ref="J99:AF99"/>
    <mergeCell ref="AR2:BE2"/>
    <mergeCell ref="E23:AN23"/>
    <mergeCell ref="AK26:AO26"/>
    <mergeCell ref="L28:P28"/>
    <mergeCell ref="W28:AE28"/>
    <mergeCell ref="AK28:AO28"/>
    <mergeCell ref="K5:AO5"/>
    <mergeCell ref="K6:AO6"/>
    <mergeCell ref="K10:AJ11"/>
    <mergeCell ref="K16:AJ16"/>
    <mergeCell ref="K19:AJ19"/>
    <mergeCell ref="AN10:AO10"/>
    <mergeCell ref="AN11:AP11"/>
    <mergeCell ref="AK32:AO32"/>
    <mergeCell ref="L32:P32"/>
    <mergeCell ref="AK33:AO33"/>
    <mergeCell ref="L33:P33"/>
    <mergeCell ref="W29:AE29"/>
    <mergeCell ref="AK29:AO29"/>
    <mergeCell ref="L29:P29"/>
    <mergeCell ref="AK30:AO30"/>
    <mergeCell ref="L30:P30"/>
    <mergeCell ref="AK31:AO31"/>
    <mergeCell ref="L31:P31"/>
    <mergeCell ref="W32:AE32"/>
    <mergeCell ref="W30:AE30"/>
    <mergeCell ref="W31:AE31"/>
    <mergeCell ref="W33:AE33"/>
  </mergeCells>
  <hyperlinks>
    <hyperlink ref="A96" location="'01 - Zateplenie obvodovéh...'!C2" display="/"/>
    <hyperlink ref="A97" location="'02 - Zateplenie strešného...'!C2" display="/"/>
    <hyperlink ref="A98" location="'03 - Výmena výplní otvoro...'!C2" display="/"/>
    <hyperlink ref="A100" location="'11 - 01 Zateplenie obvodo...'!C2" display="/"/>
    <hyperlink ref="A101" location="'12 - Zateplenie strešného...'!C2" display="/"/>
    <hyperlink ref="A102" location="'13 - Výmena výplní otvoro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92"/>
  <sheetViews>
    <sheetView showGridLines="0" topLeftCell="A175" workbookViewId="0">
      <selection activeCell="F150" sqref="F150"/>
    </sheetView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x14ac:dyDescent="0.2">
      <c r="A1" s="92"/>
    </row>
    <row r="2" spans="1:46" s="1" customFormat="1" ht="36.9" customHeight="1" x14ac:dyDescent="0.2">
      <c r="L2" s="176" t="s">
        <v>5</v>
      </c>
      <c r="M2" s="177"/>
      <c r="N2" s="177"/>
      <c r="O2" s="177"/>
      <c r="P2" s="177"/>
      <c r="Q2" s="177"/>
      <c r="R2" s="177"/>
      <c r="S2" s="177"/>
      <c r="T2" s="177"/>
      <c r="U2" s="177"/>
      <c r="V2" s="177"/>
      <c r="AT2" s="14" t="s">
        <v>80</v>
      </c>
    </row>
    <row r="3" spans="1:46" s="1" customFormat="1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" customHeight="1" x14ac:dyDescent="0.2">
      <c r="B4" s="17"/>
      <c r="D4" s="18" t="s">
        <v>590</v>
      </c>
      <c r="L4" s="17"/>
      <c r="M4" s="93" t="s">
        <v>8</v>
      </c>
      <c r="AT4" s="14" t="s">
        <v>3</v>
      </c>
    </row>
    <row r="5" spans="1:46" s="1" customFormat="1" ht="6.9" customHeight="1" x14ac:dyDescent="0.2">
      <c r="B5" s="17"/>
      <c r="L5" s="17"/>
    </row>
    <row r="6" spans="1:46" s="1" customFormat="1" ht="12" customHeight="1" x14ac:dyDescent="0.2">
      <c r="B6" s="17"/>
      <c r="D6" s="23" t="s">
        <v>11</v>
      </c>
      <c r="L6" s="17"/>
    </row>
    <row r="7" spans="1:46" s="1" customFormat="1" ht="16.5" customHeight="1" x14ac:dyDescent="0.2">
      <c r="B7" s="17"/>
      <c r="E7" s="217" t="str">
        <f>'Rekapitulácia stavby'!K6</f>
        <v>Zníženie energetickej náročnosti objektov ZTS Sabinov a.s.                                                                                     - SO 040d Obnova opláštenia haly povrchových úprav</v>
      </c>
      <c r="F7" s="218"/>
      <c r="G7" s="218"/>
      <c r="H7" s="218"/>
      <c r="L7" s="17"/>
    </row>
    <row r="8" spans="1:46" s="1" customFormat="1" ht="12" customHeight="1" x14ac:dyDescent="0.2">
      <c r="B8" s="17"/>
      <c r="D8" s="23" t="s">
        <v>97</v>
      </c>
      <c r="L8" s="17"/>
    </row>
    <row r="9" spans="1:46" s="2" customFormat="1" ht="25.5" customHeight="1" x14ac:dyDescent="0.2">
      <c r="A9" s="26"/>
      <c r="B9" s="27"/>
      <c r="C9" s="26"/>
      <c r="D9" s="26"/>
      <c r="E9" s="217" t="s">
        <v>98</v>
      </c>
      <c r="F9" s="216"/>
      <c r="G9" s="216"/>
      <c r="H9" s="216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 x14ac:dyDescent="0.2">
      <c r="A10" s="26"/>
      <c r="B10" s="27"/>
      <c r="C10" s="26"/>
      <c r="D10" s="23" t="s">
        <v>99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 x14ac:dyDescent="0.2">
      <c r="A11" s="26"/>
      <c r="B11" s="27"/>
      <c r="C11" s="26"/>
      <c r="D11" s="26"/>
      <c r="E11" s="197" t="s">
        <v>100</v>
      </c>
      <c r="F11" s="216"/>
      <c r="G11" s="216"/>
      <c r="H11" s="21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x14ac:dyDescent="0.2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 x14ac:dyDescent="0.2">
      <c r="A13" s="26"/>
      <c r="B13" s="27"/>
      <c r="C13" s="26"/>
      <c r="D13" s="23" t="s">
        <v>12</v>
      </c>
      <c r="E13" s="26"/>
      <c r="F13" s="21" t="s">
        <v>1</v>
      </c>
      <c r="G13" s="26"/>
      <c r="H13" s="26"/>
      <c r="I13" s="23" t="s">
        <v>13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 x14ac:dyDescent="0.2">
      <c r="A14" s="26"/>
      <c r="B14" s="27"/>
      <c r="C14" s="26"/>
      <c r="D14" s="23" t="s">
        <v>14</v>
      </c>
      <c r="E14" s="26"/>
      <c r="F14" s="21" t="s">
        <v>15</v>
      </c>
      <c r="G14" s="26"/>
      <c r="H14" s="26"/>
      <c r="I14" s="23" t="s">
        <v>16</v>
      </c>
      <c r="J14" s="49" t="str">
        <f>'Rekapitulácia stavby'!AN8</f>
        <v>9.12.2019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5" customHeight="1" x14ac:dyDescent="0.2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 x14ac:dyDescent="0.2">
      <c r="A16" s="26"/>
      <c r="B16" s="27"/>
      <c r="C16" s="26"/>
      <c r="D16" s="23" t="s">
        <v>18</v>
      </c>
      <c r="E16" s="26"/>
      <c r="F16" s="172" t="s">
        <v>596</v>
      </c>
      <c r="G16" s="26"/>
      <c r="H16" s="26"/>
      <c r="I16" s="23" t="s">
        <v>19</v>
      </c>
      <c r="J16" s="21" t="str">
        <f>IF('Rekapitulácia stavby'!AN10="","",'Rekapitulácia stavby'!AN10)</f>
        <v>00590797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 x14ac:dyDescent="0.2">
      <c r="A17" s="26"/>
      <c r="B17" s="27"/>
      <c r="C17" s="26"/>
      <c r="D17" s="26"/>
      <c r="E17" s="21" t="str">
        <f>IF('Rekapitulácia stavby'!E11="","",'Rekapitulácia stavby'!E11)</f>
        <v xml:space="preserve"> </v>
      </c>
      <c r="F17" s="26"/>
      <c r="G17" s="26"/>
      <c r="H17" s="26"/>
      <c r="I17" s="23" t="s">
        <v>20</v>
      </c>
      <c r="J17" s="21" t="str">
        <f>IF('Rekapitulácia stavby'!AN11="","",'Rekapitulácia stavby'!AN11)</f>
        <v>SK2020524759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" customHeight="1" x14ac:dyDescent="0.2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 x14ac:dyDescent="0.2">
      <c r="A19" s="26"/>
      <c r="B19" s="27"/>
      <c r="C19" s="26"/>
      <c r="D19" s="23" t="s">
        <v>21</v>
      </c>
      <c r="E19" s="26"/>
      <c r="F19" s="26"/>
      <c r="G19" s="26"/>
      <c r="H19" s="26"/>
      <c r="I19" s="23" t="s">
        <v>19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 x14ac:dyDescent="0.2">
      <c r="A20" s="26"/>
      <c r="B20" s="27"/>
      <c r="C20" s="26"/>
      <c r="D20" s="26"/>
      <c r="E20" s="182" t="str">
        <f>'Rekapitulácia stavby'!E14</f>
        <v xml:space="preserve"> </v>
      </c>
      <c r="F20" s="182"/>
      <c r="G20" s="182"/>
      <c r="H20" s="182"/>
      <c r="I20" s="23" t="s">
        <v>20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" customHeight="1" x14ac:dyDescent="0.2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 x14ac:dyDescent="0.2">
      <c r="A22" s="26"/>
      <c r="B22" s="27"/>
      <c r="C22" s="26"/>
      <c r="D22" s="23" t="s">
        <v>22</v>
      </c>
      <c r="E22" s="26"/>
      <c r="F22" s="219" t="s">
        <v>597</v>
      </c>
      <c r="G22" s="26"/>
      <c r="H22" s="26"/>
      <c r="I22" s="23" t="s">
        <v>19</v>
      </c>
      <c r="J22" s="21" t="str">
        <f>IF('Rekapitulácia stavby'!AN16="","",'Rekapitulácia stavby'!AN16)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 x14ac:dyDescent="0.2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20"/>
      <c r="G23" s="26"/>
      <c r="H23" s="26"/>
      <c r="I23" s="23" t="s">
        <v>20</v>
      </c>
      <c r="J23" s="21" t="str">
        <f>IF('Rekapitulácia stavby'!AN17="","",'Rekapitulácia stavby'!AN17)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" customHeight="1" x14ac:dyDescent="0.2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 x14ac:dyDescent="0.2">
      <c r="A25" s="26"/>
      <c r="B25" s="27"/>
      <c r="C25" s="26"/>
      <c r="D25" s="23" t="s">
        <v>24</v>
      </c>
      <c r="E25" s="26"/>
      <c r="F25" s="172" t="s">
        <v>598</v>
      </c>
      <c r="G25" s="26"/>
      <c r="H25" s="26"/>
      <c r="I25" s="23" t="s">
        <v>19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 x14ac:dyDescent="0.2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20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 x14ac:dyDescent="0.2">
      <c r="A28" s="26"/>
      <c r="B28" s="27"/>
      <c r="C28" s="26"/>
      <c r="D28" s="23" t="s">
        <v>25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 x14ac:dyDescent="0.2">
      <c r="A29" s="94"/>
      <c r="B29" s="95"/>
      <c r="C29" s="94"/>
      <c r="D29" s="94"/>
      <c r="E29" s="178" t="s">
        <v>1</v>
      </c>
      <c r="F29" s="178"/>
      <c r="G29" s="178"/>
      <c r="H29" s="178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" customHeight="1" x14ac:dyDescent="0.2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 x14ac:dyDescent="0.2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 x14ac:dyDescent="0.2">
      <c r="A32" s="26"/>
      <c r="B32" s="27"/>
      <c r="C32" s="26"/>
      <c r="D32" s="97" t="s">
        <v>26</v>
      </c>
      <c r="E32" s="26"/>
      <c r="F32" s="26"/>
      <c r="G32" s="26"/>
      <c r="H32" s="26"/>
      <c r="I32" s="26"/>
      <c r="J32" s="65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 x14ac:dyDescent="0.2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 x14ac:dyDescent="0.2">
      <c r="A34" s="26"/>
      <c r="B34" s="27"/>
      <c r="C34" s="26"/>
      <c r="D34" s="26"/>
      <c r="E34" s="26"/>
      <c r="F34" s="30" t="s">
        <v>28</v>
      </c>
      <c r="G34" s="26"/>
      <c r="H34" s="26"/>
      <c r="I34" s="30" t="s">
        <v>27</v>
      </c>
      <c r="J34" s="30" t="s">
        <v>29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 x14ac:dyDescent="0.2">
      <c r="A35" s="26"/>
      <c r="B35" s="27"/>
      <c r="C35" s="26"/>
      <c r="D35" s="98" t="s">
        <v>30</v>
      </c>
      <c r="E35" s="23" t="s">
        <v>31</v>
      </c>
      <c r="F35" s="99"/>
      <c r="G35" s="26"/>
      <c r="H35" s="26"/>
      <c r="I35" s="100"/>
      <c r="J35" s="99"/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 x14ac:dyDescent="0.2">
      <c r="A36" s="26"/>
      <c r="B36" s="27"/>
      <c r="C36" s="26"/>
      <c r="D36" s="26"/>
      <c r="E36" s="23" t="s">
        <v>32</v>
      </c>
      <c r="F36" s="99"/>
      <c r="G36" s="26"/>
      <c r="H36" s="26"/>
      <c r="I36" s="100"/>
      <c r="J36" s="99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 x14ac:dyDescent="0.2">
      <c r="A37" s="26"/>
      <c r="B37" s="27"/>
      <c r="C37" s="26"/>
      <c r="D37" s="26"/>
      <c r="E37" s="23" t="s">
        <v>33</v>
      </c>
      <c r="F37" s="99">
        <f>ROUND((SUM(BG129:BG191)),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hidden="1" customHeight="1" x14ac:dyDescent="0.2">
      <c r="A38" s="26"/>
      <c r="B38" s="27"/>
      <c r="C38" s="26"/>
      <c r="D38" s="26"/>
      <c r="E38" s="23" t="s">
        <v>34</v>
      </c>
      <c r="F38" s="99">
        <f>ROUND((SUM(BH129:BH191)),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hidden="1" customHeight="1" x14ac:dyDescent="0.2">
      <c r="A39" s="26"/>
      <c r="B39" s="27"/>
      <c r="C39" s="26"/>
      <c r="D39" s="26"/>
      <c r="E39" s="23" t="s">
        <v>35</v>
      </c>
      <c r="F39" s="99">
        <f>ROUND((SUM(BI129:BI191)),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 x14ac:dyDescent="0.2">
      <c r="A41" s="26"/>
      <c r="B41" s="27"/>
      <c r="C41" s="101"/>
      <c r="D41" s="102" t="s">
        <v>36</v>
      </c>
      <c r="E41" s="54"/>
      <c r="F41" s="54"/>
      <c r="G41" s="103" t="s">
        <v>37</v>
      </c>
      <c r="H41" s="104" t="s">
        <v>38</v>
      </c>
      <c r="I41" s="54"/>
      <c r="J41" s="105"/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 x14ac:dyDescent="0.2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" customHeight="1" x14ac:dyDescent="0.2">
      <c r="B43" s="17"/>
      <c r="L43" s="17"/>
    </row>
    <row r="44" spans="1:31" s="1" customFormat="1" ht="14.4" customHeight="1" x14ac:dyDescent="0.2">
      <c r="B44" s="17"/>
      <c r="L44" s="17"/>
    </row>
    <row r="45" spans="1:31" s="1" customFormat="1" ht="14.4" customHeight="1" x14ac:dyDescent="0.2">
      <c r="B45" s="17"/>
      <c r="L45" s="17"/>
    </row>
    <row r="46" spans="1:31" s="1" customFormat="1" ht="14.4" customHeight="1" x14ac:dyDescent="0.2">
      <c r="B46" s="17"/>
      <c r="L46" s="17"/>
    </row>
    <row r="47" spans="1:31" s="1" customFormat="1" ht="14.4" customHeight="1" x14ac:dyDescent="0.2">
      <c r="B47" s="17"/>
      <c r="L47" s="17"/>
    </row>
    <row r="48" spans="1:31" s="1" customFormat="1" ht="14.4" customHeight="1" x14ac:dyDescent="0.2">
      <c r="B48" s="17"/>
      <c r="L48" s="17"/>
    </row>
    <row r="49" spans="1:31" s="1" customFormat="1" ht="14.4" customHeight="1" x14ac:dyDescent="0.2">
      <c r="B49" s="17"/>
      <c r="L49" s="17"/>
    </row>
    <row r="50" spans="1:31" s="2" customFormat="1" ht="14.4" customHeight="1" x14ac:dyDescent="0.2">
      <c r="B50" s="36"/>
      <c r="D50" s="37" t="s">
        <v>39</v>
      </c>
      <c r="E50" s="38"/>
      <c r="F50" s="38"/>
      <c r="G50" s="37" t="s">
        <v>40</v>
      </c>
      <c r="H50" s="38"/>
      <c r="I50" s="38"/>
      <c r="J50" s="38"/>
      <c r="K50" s="38"/>
      <c r="L50" s="36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3.2" x14ac:dyDescent="0.2">
      <c r="A61" s="26"/>
      <c r="B61" s="27"/>
      <c r="C61" s="26"/>
      <c r="D61" s="39" t="s">
        <v>41</v>
      </c>
      <c r="E61" s="29"/>
      <c r="F61" s="107" t="s">
        <v>42</v>
      </c>
      <c r="G61" s="39" t="s">
        <v>41</v>
      </c>
      <c r="H61" s="29"/>
      <c r="I61" s="29"/>
      <c r="J61" s="108" t="s">
        <v>42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3.2" x14ac:dyDescent="0.2">
      <c r="A65" s="26"/>
      <c r="B65" s="27"/>
      <c r="C65" s="26"/>
      <c r="D65" s="37" t="s">
        <v>43</v>
      </c>
      <c r="E65" s="40"/>
      <c r="F65" s="40"/>
      <c r="G65" s="37" t="s">
        <v>44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3.2" x14ac:dyDescent="0.2">
      <c r="A76" s="26"/>
      <c r="B76" s="27"/>
      <c r="C76" s="26"/>
      <c r="D76" s="39" t="s">
        <v>41</v>
      </c>
      <c r="E76" s="29"/>
      <c r="F76" s="107" t="s">
        <v>42</v>
      </c>
      <c r="G76" s="39" t="s">
        <v>41</v>
      </c>
      <c r="H76" s="29"/>
      <c r="I76" s="29"/>
      <c r="J76" s="108" t="s">
        <v>42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 x14ac:dyDescent="0.2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" customHeight="1" x14ac:dyDescent="0.2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" customHeight="1" x14ac:dyDescent="0.2">
      <c r="A82" s="26"/>
      <c r="B82" s="27"/>
      <c r="C82" s="18" t="s">
        <v>591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 x14ac:dyDescent="0.2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 x14ac:dyDescent="0.2">
      <c r="A85" s="26"/>
      <c r="B85" s="27"/>
      <c r="C85" s="26"/>
      <c r="D85" s="26"/>
      <c r="E85" s="217" t="str">
        <f>E7</f>
        <v>Zníženie energetickej náročnosti objektov ZTS Sabinov a.s.                                                                                     - SO 040d Obnova opláštenia haly povrchových úprav</v>
      </c>
      <c r="F85" s="218"/>
      <c r="G85" s="218"/>
      <c r="H85" s="21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 x14ac:dyDescent="0.2">
      <c r="B86" s="17"/>
      <c r="C86" s="23" t="s">
        <v>97</v>
      </c>
      <c r="L86" s="17"/>
    </row>
    <row r="87" spans="1:31" s="2" customFormat="1" ht="25.5" customHeight="1" x14ac:dyDescent="0.2">
      <c r="A87" s="26"/>
      <c r="B87" s="27"/>
      <c r="C87" s="26"/>
      <c r="D87" s="26"/>
      <c r="E87" s="217" t="s">
        <v>98</v>
      </c>
      <c r="F87" s="216"/>
      <c r="G87" s="216"/>
      <c r="H87" s="21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 x14ac:dyDescent="0.2">
      <c r="A88" s="26"/>
      <c r="B88" s="27"/>
      <c r="C88" s="23" t="s">
        <v>99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 x14ac:dyDescent="0.2">
      <c r="A89" s="26"/>
      <c r="B89" s="27"/>
      <c r="C89" s="26"/>
      <c r="D89" s="26"/>
      <c r="E89" s="197" t="str">
        <f>E11</f>
        <v>01 - Zateplenie obvodového plášťa</v>
      </c>
      <c r="F89" s="216"/>
      <c r="G89" s="216"/>
      <c r="H89" s="21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 x14ac:dyDescent="0.2">
      <c r="A91" s="26"/>
      <c r="B91" s="27"/>
      <c r="C91" s="23" t="s">
        <v>14</v>
      </c>
      <c r="D91" s="26"/>
      <c r="E91" s="26"/>
      <c r="F91" s="21" t="str">
        <f>F14</f>
        <v xml:space="preserve"> </v>
      </c>
      <c r="G91" s="26"/>
      <c r="H91" s="26"/>
      <c r="I91" s="23" t="s">
        <v>16</v>
      </c>
      <c r="J91" s="49" t="str">
        <f>IF(J14="","",J14)</f>
        <v>9.12.2019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" customHeight="1" x14ac:dyDescent="0.2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15" customHeight="1" x14ac:dyDescent="0.2">
      <c r="A93" s="26"/>
      <c r="B93" s="27"/>
      <c r="C93" s="23" t="s">
        <v>18</v>
      </c>
      <c r="D93" s="26"/>
      <c r="E93" s="26"/>
      <c r="F93" s="21" t="str">
        <f>E17</f>
        <v xml:space="preserve"> </v>
      </c>
      <c r="G93" s="26"/>
      <c r="H93" s="26"/>
      <c r="I93" s="23" t="s">
        <v>22</v>
      </c>
      <c r="J93" s="24" t="str">
        <f>E23</f>
        <v xml:space="preserve"> 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15" customHeight="1" x14ac:dyDescent="0.2">
      <c r="A94" s="26"/>
      <c r="B94" s="27"/>
      <c r="C94" s="23" t="s">
        <v>21</v>
      </c>
      <c r="D94" s="26"/>
      <c r="E94" s="26"/>
      <c r="F94" s="21" t="str">
        <f>IF(E20="","",E20)</f>
        <v xml:space="preserve"> </v>
      </c>
      <c r="G94" s="26"/>
      <c r="H94" s="26"/>
      <c r="I94" s="23" t="s">
        <v>24</v>
      </c>
      <c r="J94" s="24" t="str">
        <f>E26</f>
        <v xml:space="preserve"> 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 x14ac:dyDescent="0.2">
      <c r="A96" s="26"/>
      <c r="B96" s="27"/>
      <c r="C96" s="109" t="s">
        <v>101</v>
      </c>
      <c r="D96" s="101"/>
      <c r="E96" s="101"/>
      <c r="F96" s="101"/>
      <c r="G96" s="101"/>
      <c r="H96" s="101"/>
      <c r="I96" s="101"/>
      <c r="J96" s="110" t="s">
        <v>102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 x14ac:dyDescent="0.2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5" customHeight="1" x14ac:dyDescent="0.2">
      <c r="A98" s="26"/>
      <c r="B98" s="27"/>
      <c r="C98" s="111" t="s">
        <v>103</v>
      </c>
      <c r="D98" s="26"/>
      <c r="E98" s="26"/>
      <c r="F98" s="26"/>
      <c r="G98" s="26"/>
      <c r="H98" s="26"/>
      <c r="I98" s="26"/>
      <c r="J98" s="65"/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104</v>
      </c>
    </row>
    <row r="99" spans="1:47" s="9" customFormat="1" ht="24.9" customHeight="1" x14ac:dyDescent="0.2">
      <c r="B99" s="112"/>
      <c r="D99" s="113" t="s">
        <v>105</v>
      </c>
      <c r="E99" s="114"/>
      <c r="F99" s="114"/>
      <c r="G99" s="114"/>
      <c r="H99" s="114"/>
      <c r="I99" s="114"/>
      <c r="J99" s="115"/>
      <c r="L99" s="112"/>
    </row>
    <row r="100" spans="1:47" s="10" customFormat="1" ht="19.95" customHeight="1" x14ac:dyDescent="0.2">
      <c r="B100" s="116"/>
      <c r="D100" s="117" t="s">
        <v>106</v>
      </c>
      <c r="E100" s="118"/>
      <c r="F100" s="118"/>
      <c r="G100" s="118"/>
      <c r="H100" s="118"/>
      <c r="I100" s="118"/>
      <c r="J100" s="119"/>
      <c r="L100" s="116"/>
    </row>
    <row r="101" spans="1:47" s="10" customFormat="1" ht="19.95" customHeight="1" x14ac:dyDescent="0.2">
      <c r="B101" s="116"/>
      <c r="D101" s="117" t="s">
        <v>107</v>
      </c>
      <c r="E101" s="118"/>
      <c r="F101" s="118"/>
      <c r="G101" s="118"/>
      <c r="H101" s="118"/>
      <c r="I101" s="118"/>
      <c r="J101" s="119"/>
      <c r="L101" s="116"/>
    </row>
    <row r="102" spans="1:47" s="10" customFormat="1" ht="19.95" customHeight="1" x14ac:dyDescent="0.2">
      <c r="B102" s="116"/>
      <c r="D102" s="117" t="s">
        <v>108</v>
      </c>
      <c r="E102" s="118"/>
      <c r="F102" s="118"/>
      <c r="G102" s="118"/>
      <c r="H102" s="118"/>
      <c r="I102" s="118"/>
      <c r="J102" s="119"/>
      <c r="L102" s="116"/>
    </row>
    <row r="103" spans="1:47" s="9" customFormat="1" ht="24.9" customHeight="1" x14ac:dyDescent="0.2">
      <c r="B103" s="112"/>
      <c r="D103" s="113" t="s">
        <v>109</v>
      </c>
      <c r="E103" s="114"/>
      <c r="F103" s="114"/>
      <c r="G103" s="114"/>
      <c r="H103" s="114"/>
      <c r="I103" s="114"/>
      <c r="J103" s="115"/>
      <c r="L103" s="112"/>
    </row>
    <row r="104" spans="1:47" s="10" customFormat="1" ht="19.95" customHeight="1" x14ac:dyDescent="0.2">
      <c r="B104" s="116"/>
      <c r="D104" s="117" t="s">
        <v>110</v>
      </c>
      <c r="E104" s="118"/>
      <c r="F104" s="118"/>
      <c r="G104" s="118"/>
      <c r="H104" s="118"/>
      <c r="I104" s="118"/>
      <c r="J104" s="119"/>
      <c r="L104" s="116"/>
    </row>
    <row r="105" spans="1:47" s="10" customFormat="1" ht="19.95" customHeight="1" x14ac:dyDescent="0.2">
      <c r="B105" s="116"/>
      <c r="D105" s="117" t="s">
        <v>111</v>
      </c>
      <c r="E105" s="118"/>
      <c r="F105" s="118"/>
      <c r="G105" s="118"/>
      <c r="H105" s="118"/>
      <c r="I105" s="118"/>
      <c r="J105" s="119"/>
      <c r="L105" s="116"/>
    </row>
    <row r="106" spans="1:47" s="10" customFormat="1" ht="19.95" customHeight="1" x14ac:dyDescent="0.2">
      <c r="B106" s="116"/>
      <c r="D106" s="117" t="s">
        <v>112</v>
      </c>
      <c r="E106" s="118"/>
      <c r="F106" s="118"/>
      <c r="G106" s="118"/>
      <c r="H106" s="118"/>
      <c r="I106" s="118"/>
      <c r="J106" s="119"/>
      <c r="L106" s="116"/>
    </row>
    <row r="107" spans="1:47" s="10" customFormat="1" ht="19.95" customHeight="1" x14ac:dyDescent="0.2">
      <c r="B107" s="116"/>
      <c r="D107" s="117" t="s">
        <v>113</v>
      </c>
      <c r="E107" s="118"/>
      <c r="F107" s="118"/>
      <c r="G107" s="118"/>
      <c r="H107" s="118"/>
      <c r="I107" s="118"/>
      <c r="J107" s="119"/>
      <c r="L107" s="116"/>
    </row>
    <row r="108" spans="1:47" s="2" customFormat="1" ht="21.75" customHeight="1" x14ac:dyDescent="0.2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6.9" customHeight="1" x14ac:dyDescent="0.2">
      <c r="A109" s="26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3" spans="1:31" s="2" customFormat="1" ht="6.9" customHeight="1" x14ac:dyDescent="0.2">
      <c r="A113" s="26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24.9" customHeight="1" x14ac:dyDescent="0.2">
      <c r="A114" s="26"/>
      <c r="B114" s="27"/>
      <c r="C114" s="18" t="s">
        <v>592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6.9" customHeight="1" x14ac:dyDescent="0.2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2" customHeight="1" x14ac:dyDescent="0.2">
      <c r="A116" s="26"/>
      <c r="B116" s="27"/>
      <c r="C116" s="23" t="s">
        <v>11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16.5" customHeight="1" x14ac:dyDescent="0.2">
      <c r="A117" s="26"/>
      <c r="B117" s="27"/>
      <c r="C117" s="26"/>
      <c r="D117" s="26"/>
      <c r="E117" s="217" t="str">
        <f>E7</f>
        <v>Zníženie energetickej náročnosti objektov ZTS Sabinov a.s.                                                                                     - SO 040d Obnova opláštenia haly povrchových úprav</v>
      </c>
      <c r="F117" s="218"/>
      <c r="G117" s="218"/>
      <c r="H117" s="218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1" customFormat="1" ht="12" customHeight="1" x14ac:dyDescent="0.2">
      <c r="B118" s="17"/>
      <c r="C118" s="23" t="s">
        <v>97</v>
      </c>
      <c r="L118" s="17"/>
    </row>
    <row r="119" spans="1:31" s="2" customFormat="1" ht="25.5" customHeight="1" x14ac:dyDescent="0.2">
      <c r="A119" s="26"/>
      <c r="B119" s="27"/>
      <c r="C119" s="26"/>
      <c r="D119" s="26"/>
      <c r="E119" s="217" t="s">
        <v>98</v>
      </c>
      <c r="F119" s="216"/>
      <c r="G119" s="216"/>
      <c r="H119" s="21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 x14ac:dyDescent="0.2">
      <c r="A120" s="26"/>
      <c r="B120" s="27"/>
      <c r="C120" s="23" t="s">
        <v>99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6.5" customHeight="1" x14ac:dyDescent="0.2">
      <c r="A121" s="26"/>
      <c r="B121" s="27"/>
      <c r="C121" s="26"/>
      <c r="D121" s="26"/>
      <c r="E121" s="197" t="str">
        <f>E11</f>
        <v>01 - Zateplenie obvodového plášťa</v>
      </c>
      <c r="F121" s="216"/>
      <c r="G121" s="216"/>
      <c r="H121" s="21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6.9" customHeight="1" x14ac:dyDescent="0.2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 x14ac:dyDescent="0.2">
      <c r="A123" s="26"/>
      <c r="B123" s="27"/>
      <c r="C123" s="23" t="s">
        <v>14</v>
      </c>
      <c r="D123" s="26"/>
      <c r="E123" s="26"/>
      <c r="F123" s="21" t="str">
        <f>F14</f>
        <v xml:space="preserve"> </v>
      </c>
      <c r="G123" s="26"/>
      <c r="H123" s="26"/>
      <c r="I123" s="23" t="s">
        <v>16</v>
      </c>
      <c r="J123" s="49" t="str">
        <f>IF(J14="","",J14)</f>
        <v>9.12.2019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" customHeight="1" x14ac:dyDescent="0.2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5.15" customHeight="1" x14ac:dyDescent="0.2">
      <c r="A125" s="26"/>
      <c r="B125" s="27"/>
      <c r="C125" s="23" t="s">
        <v>18</v>
      </c>
      <c r="D125" s="26"/>
      <c r="E125" s="26"/>
      <c r="F125" s="21" t="str">
        <f>E17</f>
        <v xml:space="preserve"> </v>
      </c>
      <c r="G125" s="26"/>
      <c r="H125" s="26"/>
      <c r="I125" s="23" t="s">
        <v>22</v>
      </c>
      <c r="J125" s="24" t="str">
        <f>E23</f>
        <v xml:space="preserve"> 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5.15" customHeight="1" x14ac:dyDescent="0.2">
      <c r="A126" s="26"/>
      <c r="B126" s="27"/>
      <c r="C126" s="23" t="s">
        <v>21</v>
      </c>
      <c r="D126" s="26"/>
      <c r="E126" s="26"/>
      <c r="F126" s="21" t="str">
        <f>IF(E20="","",E20)</f>
        <v xml:space="preserve"> </v>
      </c>
      <c r="G126" s="26"/>
      <c r="H126" s="26"/>
      <c r="I126" s="23" t="s">
        <v>24</v>
      </c>
      <c r="J126" s="24" t="str">
        <f>E26</f>
        <v xml:space="preserve"> 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0.35" customHeight="1" x14ac:dyDescent="0.2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11" customFormat="1" ht="29.25" customHeight="1" x14ac:dyDescent="0.2">
      <c r="A128" s="120"/>
      <c r="B128" s="121"/>
      <c r="C128" s="122" t="s">
        <v>114</v>
      </c>
      <c r="D128" s="123" t="s">
        <v>51</v>
      </c>
      <c r="E128" s="123" t="s">
        <v>47</v>
      </c>
      <c r="F128" s="123" t="s">
        <v>48</v>
      </c>
      <c r="G128" s="123" t="s">
        <v>115</v>
      </c>
      <c r="H128" s="123" t="s">
        <v>116</v>
      </c>
      <c r="I128" s="123" t="s">
        <v>117</v>
      </c>
      <c r="J128" s="124" t="s">
        <v>102</v>
      </c>
      <c r="K128" s="125" t="s">
        <v>118</v>
      </c>
      <c r="L128" s="126"/>
      <c r="M128" s="56" t="s">
        <v>1</v>
      </c>
      <c r="N128" s="57" t="s">
        <v>30</v>
      </c>
      <c r="O128" s="57" t="s">
        <v>119</v>
      </c>
      <c r="P128" s="57" t="s">
        <v>120</v>
      </c>
      <c r="Q128" s="57" t="s">
        <v>121</v>
      </c>
      <c r="R128" s="57" t="s">
        <v>122</v>
      </c>
      <c r="S128" s="57" t="s">
        <v>123</v>
      </c>
      <c r="T128" s="58" t="s">
        <v>124</v>
      </c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</row>
    <row r="129" spans="1:65" s="2" customFormat="1" ht="22.95" customHeight="1" x14ac:dyDescent="0.3">
      <c r="A129" s="26"/>
      <c r="B129" s="27"/>
      <c r="C129" s="63" t="s">
        <v>103</v>
      </c>
      <c r="D129" s="26"/>
      <c r="E129" s="26"/>
      <c r="F129" s="26"/>
      <c r="G129" s="26"/>
      <c r="H129" s="26"/>
      <c r="I129" s="26"/>
      <c r="J129" s="127"/>
      <c r="K129" s="26"/>
      <c r="L129" s="27"/>
      <c r="M129" s="59"/>
      <c r="N129" s="50"/>
      <c r="O129" s="60"/>
      <c r="P129" s="128">
        <f>P130+P160</f>
        <v>2835.7060206699998</v>
      </c>
      <c r="Q129" s="60"/>
      <c r="R129" s="128">
        <f>R130+R160</f>
        <v>65.800020880000005</v>
      </c>
      <c r="S129" s="60"/>
      <c r="T129" s="129">
        <f>T130+T160</f>
        <v>9.3409435999999992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T129" s="14" t="s">
        <v>65</v>
      </c>
      <c r="AU129" s="14" t="s">
        <v>104</v>
      </c>
      <c r="BK129" s="130">
        <f>BK130+BK160</f>
        <v>0</v>
      </c>
    </row>
    <row r="130" spans="1:65" s="12" customFormat="1" ht="25.95" customHeight="1" x14ac:dyDescent="0.25">
      <c r="B130" s="131"/>
      <c r="D130" s="132" t="s">
        <v>65</v>
      </c>
      <c r="E130" s="133" t="s">
        <v>125</v>
      </c>
      <c r="F130" s="133" t="s">
        <v>126</v>
      </c>
      <c r="J130" s="134"/>
      <c r="L130" s="131"/>
      <c r="M130" s="135"/>
      <c r="N130" s="136"/>
      <c r="O130" s="136"/>
      <c r="P130" s="137">
        <f>P131+P140+P158</f>
        <v>856.55840517000001</v>
      </c>
      <c r="Q130" s="136"/>
      <c r="R130" s="137">
        <f>R131+R140+R158</f>
        <v>49.765678219999998</v>
      </c>
      <c r="S130" s="136"/>
      <c r="T130" s="138">
        <f>T131+T140+T158</f>
        <v>3.6459139999999999</v>
      </c>
      <c r="AR130" s="132" t="s">
        <v>73</v>
      </c>
      <c r="AT130" s="139" t="s">
        <v>65</v>
      </c>
      <c r="AU130" s="139" t="s">
        <v>66</v>
      </c>
      <c r="AY130" s="132" t="s">
        <v>127</v>
      </c>
      <c r="BK130" s="140">
        <f>BK131+BK140+BK158</f>
        <v>0</v>
      </c>
    </row>
    <row r="131" spans="1:65" s="12" customFormat="1" ht="22.95" customHeight="1" x14ac:dyDescent="0.25">
      <c r="B131" s="131"/>
      <c r="D131" s="132" t="s">
        <v>65</v>
      </c>
      <c r="E131" s="141" t="s">
        <v>128</v>
      </c>
      <c r="F131" s="141" t="s">
        <v>129</v>
      </c>
      <c r="J131" s="142"/>
      <c r="L131" s="131"/>
      <c r="M131" s="135"/>
      <c r="N131" s="136"/>
      <c r="O131" s="136"/>
      <c r="P131" s="137">
        <f>SUM(P132:P139)</f>
        <v>361.36021762000001</v>
      </c>
      <c r="Q131" s="136"/>
      <c r="R131" s="137">
        <f>SUM(R132:R139)</f>
        <v>15.760396170000002</v>
      </c>
      <c r="S131" s="136"/>
      <c r="T131" s="138">
        <f>SUM(T132:T139)</f>
        <v>0</v>
      </c>
      <c r="AR131" s="132" t="s">
        <v>73</v>
      </c>
      <c r="AT131" s="139" t="s">
        <v>65</v>
      </c>
      <c r="AU131" s="139" t="s">
        <v>73</v>
      </c>
      <c r="AY131" s="132" t="s">
        <v>127</v>
      </c>
      <c r="BK131" s="140">
        <f>SUM(BK132:BK139)</f>
        <v>0</v>
      </c>
    </row>
    <row r="132" spans="1:65" s="2" customFormat="1" ht="16.5" customHeight="1" x14ac:dyDescent="0.2">
      <c r="A132" s="26"/>
      <c r="B132" s="143"/>
      <c r="C132" s="144" t="s">
        <v>73</v>
      </c>
      <c r="D132" s="144" t="s">
        <v>130</v>
      </c>
      <c r="E132" s="145" t="s">
        <v>131</v>
      </c>
      <c r="F132" s="146" t="s">
        <v>132</v>
      </c>
      <c r="G132" s="147" t="s">
        <v>133</v>
      </c>
      <c r="H132" s="148">
        <v>178.68700000000001</v>
      </c>
      <c r="I132" s="149"/>
      <c r="J132" s="149"/>
      <c r="K132" s="150"/>
      <c r="L132" s="27"/>
      <c r="M132" s="151" t="s">
        <v>1</v>
      </c>
      <c r="N132" s="152" t="s">
        <v>32</v>
      </c>
      <c r="O132" s="153">
        <v>0.31825999999999999</v>
      </c>
      <c r="P132" s="153">
        <f t="shared" ref="P132:P139" si="0">O132*H132</f>
        <v>56.868924620000001</v>
      </c>
      <c r="Q132" s="153">
        <v>4.7200000000000002E-3</v>
      </c>
      <c r="R132" s="153">
        <f t="shared" ref="R132:R139" si="1">Q132*H132</f>
        <v>0.84340264000000009</v>
      </c>
      <c r="S132" s="153">
        <v>0</v>
      </c>
      <c r="T132" s="154">
        <f t="shared" ref="T132:T139" si="2"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134</v>
      </c>
      <c r="AT132" s="155" t="s">
        <v>130</v>
      </c>
      <c r="AU132" s="155" t="s">
        <v>79</v>
      </c>
      <c r="AY132" s="14" t="s">
        <v>127</v>
      </c>
      <c r="BE132" s="156">
        <f t="shared" ref="BE132:BE139" si="3">IF(N132="základná",J132,0)</f>
        <v>0</v>
      </c>
      <c r="BF132" s="156">
        <f t="shared" ref="BF132:BF139" si="4">IF(N132="znížená",J132,0)</f>
        <v>0</v>
      </c>
      <c r="BG132" s="156">
        <f t="shared" ref="BG132:BG139" si="5">IF(N132="zákl. prenesená",J132,0)</f>
        <v>0</v>
      </c>
      <c r="BH132" s="156">
        <f t="shared" ref="BH132:BH139" si="6">IF(N132="zníž. prenesená",J132,0)</f>
        <v>0</v>
      </c>
      <c r="BI132" s="156">
        <f t="shared" ref="BI132:BI139" si="7">IF(N132="nulová",J132,0)</f>
        <v>0</v>
      </c>
      <c r="BJ132" s="14" t="s">
        <v>79</v>
      </c>
      <c r="BK132" s="156">
        <f t="shared" ref="BK132:BK139" si="8">ROUND(I132*H132,2)</f>
        <v>0</v>
      </c>
      <c r="BL132" s="14" t="s">
        <v>134</v>
      </c>
      <c r="BM132" s="155" t="s">
        <v>135</v>
      </c>
    </row>
    <row r="133" spans="1:65" s="2" customFormat="1" ht="24" customHeight="1" x14ac:dyDescent="0.2">
      <c r="A133" s="26"/>
      <c r="B133" s="143"/>
      <c r="C133" s="144" t="s">
        <v>79</v>
      </c>
      <c r="D133" s="144" t="s">
        <v>130</v>
      </c>
      <c r="E133" s="145" t="s">
        <v>136</v>
      </c>
      <c r="F133" s="146" t="s">
        <v>137</v>
      </c>
      <c r="G133" s="147" t="s">
        <v>133</v>
      </c>
      <c r="H133" s="148">
        <v>178.68700000000001</v>
      </c>
      <c r="I133" s="149"/>
      <c r="J133" s="149"/>
      <c r="K133" s="150"/>
      <c r="L133" s="27"/>
      <c r="M133" s="151" t="s">
        <v>1</v>
      </c>
      <c r="N133" s="152" t="s">
        <v>32</v>
      </c>
      <c r="O133" s="153">
        <v>0</v>
      </c>
      <c r="P133" s="153">
        <f t="shared" si="0"/>
        <v>0</v>
      </c>
      <c r="Q133" s="153">
        <v>3.6260000000000001E-2</v>
      </c>
      <c r="R133" s="153">
        <f t="shared" si="1"/>
        <v>6.4791906200000007</v>
      </c>
      <c r="S133" s="153">
        <v>0</v>
      </c>
      <c r="T133" s="154">
        <f t="shared" si="2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134</v>
      </c>
      <c r="AT133" s="155" t="s">
        <v>130</v>
      </c>
      <c r="AU133" s="155" t="s">
        <v>79</v>
      </c>
      <c r="AY133" s="14" t="s">
        <v>127</v>
      </c>
      <c r="BE133" s="156">
        <f t="shared" si="3"/>
        <v>0</v>
      </c>
      <c r="BF133" s="156">
        <f t="shared" si="4"/>
        <v>0</v>
      </c>
      <c r="BG133" s="156">
        <f t="shared" si="5"/>
        <v>0</v>
      </c>
      <c r="BH133" s="156">
        <f t="shared" si="6"/>
        <v>0</v>
      </c>
      <c r="BI133" s="156">
        <f t="shared" si="7"/>
        <v>0</v>
      </c>
      <c r="BJ133" s="14" t="s">
        <v>79</v>
      </c>
      <c r="BK133" s="156">
        <f t="shared" si="8"/>
        <v>0</v>
      </c>
      <c r="BL133" s="14" t="s">
        <v>134</v>
      </c>
      <c r="BM133" s="155" t="s">
        <v>138</v>
      </c>
    </row>
    <row r="134" spans="1:65" s="2" customFormat="1" ht="24" customHeight="1" x14ac:dyDescent="0.2">
      <c r="A134" s="26"/>
      <c r="B134" s="143"/>
      <c r="C134" s="144" t="s">
        <v>139</v>
      </c>
      <c r="D134" s="144" t="s">
        <v>130</v>
      </c>
      <c r="E134" s="145" t="s">
        <v>140</v>
      </c>
      <c r="F134" s="146" t="s">
        <v>141</v>
      </c>
      <c r="G134" s="147" t="s">
        <v>133</v>
      </c>
      <c r="H134" s="148">
        <v>188.21700000000001</v>
      </c>
      <c r="I134" s="149"/>
      <c r="J134" s="149"/>
      <c r="K134" s="150"/>
      <c r="L134" s="27"/>
      <c r="M134" s="151" t="s">
        <v>1</v>
      </c>
      <c r="N134" s="152" t="s">
        <v>32</v>
      </c>
      <c r="O134" s="153">
        <v>0.35899999999999999</v>
      </c>
      <c r="P134" s="153">
        <f t="shared" si="0"/>
        <v>67.569902999999996</v>
      </c>
      <c r="Q134" s="153">
        <v>3.3E-3</v>
      </c>
      <c r="R134" s="153">
        <f t="shared" si="1"/>
        <v>0.62111610000000006</v>
      </c>
      <c r="S134" s="153">
        <v>0</v>
      </c>
      <c r="T134" s="154">
        <f t="shared" si="2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134</v>
      </c>
      <c r="AT134" s="155" t="s">
        <v>130</v>
      </c>
      <c r="AU134" s="155" t="s">
        <v>79</v>
      </c>
      <c r="AY134" s="14" t="s">
        <v>127</v>
      </c>
      <c r="BE134" s="156">
        <f t="shared" si="3"/>
        <v>0</v>
      </c>
      <c r="BF134" s="156">
        <f t="shared" si="4"/>
        <v>0</v>
      </c>
      <c r="BG134" s="156">
        <f t="shared" si="5"/>
        <v>0</v>
      </c>
      <c r="BH134" s="156">
        <f t="shared" si="6"/>
        <v>0</v>
      </c>
      <c r="BI134" s="156">
        <f t="shared" si="7"/>
        <v>0</v>
      </c>
      <c r="BJ134" s="14" t="s">
        <v>79</v>
      </c>
      <c r="BK134" s="156">
        <f t="shared" si="8"/>
        <v>0</v>
      </c>
      <c r="BL134" s="14" t="s">
        <v>134</v>
      </c>
      <c r="BM134" s="155" t="s">
        <v>142</v>
      </c>
    </row>
    <row r="135" spans="1:65" s="2" customFormat="1" ht="16.5" customHeight="1" x14ac:dyDescent="0.2">
      <c r="A135" s="26"/>
      <c r="B135" s="143"/>
      <c r="C135" s="144" t="s">
        <v>134</v>
      </c>
      <c r="D135" s="144" t="s">
        <v>130</v>
      </c>
      <c r="E135" s="145" t="s">
        <v>143</v>
      </c>
      <c r="F135" s="146" t="s">
        <v>144</v>
      </c>
      <c r="G135" s="147" t="s">
        <v>133</v>
      </c>
      <c r="H135" s="148">
        <v>26.664000000000001</v>
      </c>
      <c r="I135" s="149"/>
      <c r="J135" s="149"/>
      <c r="K135" s="150"/>
      <c r="L135" s="27"/>
      <c r="M135" s="151" t="s">
        <v>1</v>
      </c>
      <c r="N135" s="152" t="s">
        <v>32</v>
      </c>
      <c r="O135" s="153">
        <v>0.41699999999999998</v>
      </c>
      <c r="P135" s="153">
        <f t="shared" si="0"/>
        <v>11.118888</v>
      </c>
      <c r="Q135" s="153">
        <v>5.8999999999999999E-3</v>
      </c>
      <c r="R135" s="153">
        <f t="shared" si="1"/>
        <v>0.1573176</v>
      </c>
      <c r="S135" s="153">
        <v>0</v>
      </c>
      <c r="T135" s="154">
        <f t="shared" si="2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134</v>
      </c>
      <c r="AT135" s="155" t="s">
        <v>130</v>
      </c>
      <c r="AU135" s="155" t="s">
        <v>79</v>
      </c>
      <c r="AY135" s="14" t="s">
        <v>127</v>
      </c>
      <c r="BE135" s="156">
        <f t="shared" si="3"/>
        <v>0</v>
      </c>
      <c r="BF135" s="156">
        <f t="shared" si="4"/>
        <v>0</v>
      </c>
      <c r="BG135" s="156">
        <f t="shared" si="5"/>
        <v>0</v>
      </c>
      <c r="BH135" s="156">
        <f t="shared" si="6"/>
        <v>0</v>
      </c>
      <c r="BI135" s="156">
        <f t="shared" si="7"/>
        <v>0</v>
      </c>
      <c r="BJ135" s="14" t="s">
        <v>79</v>
      </c>
      <c r="BK135" s="156">
        <f t="shared" si="8"/>
        <v>0</v>
      </c>
      <c r="BL135" s="14" t="s">
        <v>134</v>
      </c>
      <c r="BM135" s="155" t="s">
        <v>145</v>
      </c>
    </row>
    <row r="136" spans="1:65" s="2" customFormat="1" ht="16.5" customHeight="1" x14ac:dyDescent="0.2">
      <c r="A136" s="26"/>
      <c r="B136" s="143"/>
      <c r="C136" s="144" t="s">
        <v>146</v>
      </c>
      <c r="D136" s="144" t="s">
        <v>130</v>
      </c>
      <c r="E136" s="145" t="s">
        <v>147</v>
      </c>
      <c r="F136" s="146" t="s">
        <v>148</v>
      </c>
      <c r="G136" s="147" t="s">
        <v>133</v>
      </c>
      <c r="H136" s="148">
        <v>274.875</v>
      </c>
      <c r="I136" s="149"/>
      <c r="J136" s="149"/>
      <c r="K136" s="150"/>
      <c r="L136" s="27"/>
      <c r="M136" s="151" t="s">
        <v>1</v>
      </c>
      <c r="N136" s="152" t="s">
        <v>32</v>
      </c>
      <c r="O136" s="153">
        <v>0</v>
      </c>
      <c r="P136" s="153">
        <f t="shared" si="0"/>
        <v>0</v>
      </c>
      <c r="Q136" s="153">
        <v>0</v>
      </c>
      <c r="R136" s="153">
        <f t="shared" si="1"/>
        <v>0</v>
      </c>
      <c r="S136" s="153">
        <v>0</v>
      </c>
      <c r="T136" s="154">
        <f t="shared" si="2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134</v>
      </c>
      <c r="AT136" s="155" t="s">
        <v>130</v>
      </c>
      <c r="AU136" s="155" t="s">
        <v>79</v>
      </c>
      <c r="AY136" s="14" t="s">
        <v>127</v>
      </c>
      <c r="BE136" s="156">
        <f t="shared" si="3"/>
        <v>0</v>
      </c>
      <c r="BF136" s="156">
        <f t="shared" si="4"/>
        <v>0</v>
      </c>
      <c r="BG136" s="156">
        <f t="shared" si="5"/>
        <v>0</v>
      </c>
      <c r="BH136" s="156">
        <f t="shared" si="6"/>
        <v>0</v>
      </c>
      <c r="BI136" s="156">
        <f t="shared" si="7"/>
        <v>0</v>
      </c>
      <c r="BJ136" s="14" t="s">
        <v>79</v>
      </c>
      <c r="BK136" s="156">
        <f t="shared" si="8"/>
        <v>0</v>
      </c>
      <c r="BL136" s="14" t="s">
        <v>134</v>
      </c>
      <c r="BM136" s="155" t="s">
        <v>149</v>
      </c>
    </row>
    <row r="137" spans="1:65" s="2" customFormat="1" ht="24" customHeight="1" x14ac:dyDescent="0.2">
      <c r="A137" s="26"/>
      <c r="B137" s="143"/>
      <c r="C137" s="144" t="s">
        <v>128</v>
      </c>
      <c r="D137" s="144" t="s">
        <v>130</v>
      </c>
      <c r="E137" s="145" t="s">
        <v>150</v>
      </c>
      <c r="F137" s="146" t="s">
        <v>151</v>
      </c>
      <c r="G137" s="147" t="s">
        <v>133</v>
      </c>
      <c r="H137" s="148">
        <v>178.68700000000001</v>
      </c>
      <c r="I137" s="149"/>
      <c r="J137" s="149"/>
      <c r="K137" s="150"/>
      <c r="L137" s="27"/>
      <c r="M137" s="151" t="s">
        <v>1</v>
      </c>
      <c r="N137" s="152" t="s">
        <v>32</v>
      </c>
      <c r="O137" s="153">
        <v>0.86599999999999999</v>
      </c>
      <c r="P137" s="153">
        <f t="shared" si="0"/>
        <v>154.742942</v>
      </c>
      <c r="Q137" s="153">
        <v>3.4950000000000002E-2</v>
      </c>
      <c r="R137" s="153">
        <f t="shared" si="1"/>
        <v>6.2451106500000009</v>
      </c>
      <c r="S137" s="153">
        <v>0</v>
      </c>
      <c r="T137" s="154">
        <f t="shared" si="2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134</v>
      </c>
      <c r="AT137" s="155" t="s">
        <v>130</v>
      </c>
      <c r="AU137" s="155" t="s">
        <v>79</v>
      </c>
      <c r="AY137" s="14" t="s">
        <v>127</v>
      </c>
      <c r="BE137" s="156">
        <f t="shared" si="3"/>
        <v>0</v>
      </c>
      <c r="BF137" s="156">
        <f t="shared" si="4"/>
        <v>0</v>
      </c>
      <c r="BG137" s="156">
        <f t="shared" si="5"/>
        <v>0</v>
      </c>
      <c r="BH137" s="156">
        <f t="shared" si="6"/>
        <v>0</v>
      </c>
      <c r="BI137" s="156">
        <f t="shared" si="7"/>
        <v>0</v>
      </c>
      <c r="BJ137" s="14" t="s">
        <v>79</v>
      </c>
      <c r="BK137" s="156">
        <f t="shared" si="8"/>
        <v>0</v>
      </c>
      <c r="BL137" s="14" t="s">
        <v>134</v>
      </c>
      <c r="BM137" s="155" t="s">
        <v>152</v>
      </c>
    </row>
    <row r="138" spans="1:65" s="2" customFormat="1" ht="24" customHeight="1" x14ac:dyDescent="0.2">
      <c r="A138" s="26"/>
      <c r="B138" s="143"/>
      <c r="C138" s="144" t="s">
        <v>153</v>
      </c>
      <c r="D138" s="144" t="s">
        <v>130</v>
      </c>
      <c r="E138" s="145" t="s">
        <v>154</v>
      </c>
      <c r="F138" s="146" t="s">
        <v>155</v>
      </c>
      <c r="G138" s="147" t="s">
        <v>133</v>
      </c>
      <c r="H138" s="148">
        <v>9.5299999999999994</v>
      </c>
      <c r="I138" s="149"/>
      <c r="J138" s="149"/>
      <c r="K138" s="150"/>
      <c r="L138" s="27"/>
      <c r="M138" s="151" t="s">
        <v>1</v>
      </c>
      <c r="N138" s="152" t="s">
        <v>32</v>
      </c>
      <c r="O138" s="153">
        <v>0</v>
      </c>
      <c r="P138" s="153">
        <f t="shared" si="0"/>
        <v>0</v>
      </c>
      <c r="Q138" s="153">
        <v>0</v>
      </c>
      <c r="R138" s="153">
        <f t="shared" si="1"/>
        <v>0</v>
      </c>
      <c r="S138" s="153">
        <v>0</v>
      </c>
      <c r="T138" s="154">
        <f t="shared" si="2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134</v>
      </c>
      <c r="AT138" s="155" t="s">
        <v>130</v>
      </c>
      <c r="AU138" s="155" t="s">
        <v>79</v>
      </c>
      <c r="AY138" s="14" t="s">
        <v>127</v>
      </c>
      <c r="BE138" s="156">
        <f t="shared" si="3"/>
        <v>0</v>
      </c>
      <c r="BF138" s="156">
        <f t="shared" si="4"/>
        <v>0</v>
      </c>
      <c r="BG138" s="156">
        <f t="shared" si="5"/>
        <v>0</v>
      </c>
      <c r="BH138" s="156">
        <f t="shared" si="6"/>
        <v>0</v>
      </c>
      <c r="BI138" s="156">
        <f t="shared" si="7"/>
        <v>0</v>
      </c>
      <c r="BJ138" s="14" t="s">
        <v>79</v>
      </c>
      <c r="BK138" s="156">
        <f t="shared" si="8"/>
        <v>0</v>
      </c>
      <c r="BL138" s="14" t="s">
        <v>134</v>
      </c>
      <c r="BM138" s="155" t="s">
        <v>156</v>
      </c>
    </row>
    <row r="139" spans="1:65" s="2" customFormat="1" ht="24" customHeight="1" x14ac:dyDescent="0.2">
      <c r="A139" s="26"/>
      <c r="B139" s="143"/>
      <c r="C139" s="144" t="s">
        <v>157</v>
      </c>
      <c r="D139" s="144" t="s">
        <v>130</v>
      </c>
      <c r="E139" s="145" t="s">
        <v>158</v>
      </c>
      <c r="F139" s="146" t="s">
        <v>159</v>
      </c>
      <c r="G139" s="147" t="s">
        <v>133</v>
      </c>
      <c r="H139" s="148">
        <v>86.658000000000001</v>
      </c>
      <c r="I139" s="149"/>
      <c r="J139" s="149"/>
      <c r="K139" s="150"/>
      <c r="L139" s="27"/>
      <c r="M139" s="151" t="s">
        <v>1</v>
      </c>
      <c r="N139" s="152" t="s">
        <v>32</v>
      </c>
      <c r="O139" s="153">
        <v>0.82</v>
      </c>
      <c r="P139" s="153">
        <f t="shared" si="0"/>
        <v>71.059559999999991</v>
      </c>
      <c r="Q139" s="153">
        <v>1.6320000000000001E-2</v>
      </c>
      <c r="R139" s="153">
        <f t="shared" si="1"/>
        <v>1.4142585600000002</v>
      </c>
      <c r="S139" s="153">
        <v>0</v>
      </c>
      <c r="T139" s="154">
        <f t="shared" si="2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134</v>
      </c>
      <c r="AT139" s="155" t="s">
        <v>130</v>
      </c>
      <c r="AU139" s="155" t="s">
        <v>79</v>
      </c>
      <c r="AY139" s="14" t="s">
        <v>127</v>
      </c>
      <c r="BE139" s="156">
        <f t="shared" si="3"/>
        <v>0</v>
      </c>
      <c r="BF139" s="156">
        <f t="shared" si="4"/>
        <v>0</v>
      </c>
      <c r="BG139" s="156">
        <f t="shared" si="5"/>
        <v>0</v>
      </c>
      <c r="BH139" s="156">
        <f t="shared" si="6"/>
        <v>0</v>
      </c>
      <c r="BI139" s="156">
        <f t="shared" si="7"/>
        <v>0</v>
      </c>
      <c r="BJ139" s="14" t="s">
        <v>79</v>
      </c>
      <c r="BK139" s="156">
        <f t="shared" si="8"/>
        <v>0</v>
      </c>
      <c r="BL139" s="14" t="s">
        <v>134</v>
      </c>
      <c r="BM139" s="155" t="s">
        <v>160</v>
      </c>
    </row>
    <row r="140" spans="1:65" s="12" customFormat="1" ht="22.95" customHeight="1" x14ac:dyDescent="0.25">
      <c r="B140" s="131"/>
      <c r="D140" s="132" t="s">
        <v>65</v>
      </c>
      <c r="E140" s="141" t="s">
        <v>161</v>
      </c>
      <c r="F140" s="141" t="s">
        <v>162</v>
      </c>
      <c r="J140" s="142"/>
      <c r="L140" s="131"/>
      <c r="M140" s="135"/>
      <c r="N140" s="136"/>
      <c r="O140" s="136"/>
      <c r="P140" s="137">
        <f>SUM(P141:P157)</f>
        <v>269.87309555000002</v>
      </c>
      <c r="Q140" s="136"/>
      <c r="R140" s="137">
        <f>SUM(R141:R157)</f>
        <v>34.005282049999998</v>
      </c>
      <c r="S140" s="136"/>
      <c r="T140" s="138">
        <f>SUM(T141:T157)</f>
        <v>3.6459139999999999</v>
      </c>
      <c r="AR140" s="132" t="s">
        <v>73</v>
      </c>
      <c r="AT140" s="139" t="s">
        <v>65</v>
      </c>
      <c r="AU140" s="139" t="s">
        <v>73</v>
      </c>
      <c r="AY140" s="132" t="s">
        <v>127</v>
      </c>
      <c r="BK140" s="140">
        <f>SUM(BK141:BK157)</f>
        <v>0</v>
      </c>
    </row>
    <row r="141" spans="1:65" s="2" customFormat="1" ht="16.5" customHeight="1" x14ac:dyDescent="0.2">
      <c r="A141" s="26"/>
      <c r="B141" s="143"/>
      <c r="C141" s="144" t="s">
        <v>161</v>
      </c>
      <c r="D141" s="144" t="s">
        <v>130</v>
      </c>
      <c r="E141" s="145" t="s">
        <v>163</v>
      </c>
      <c r="F141" s="146" t="s">
        <v>164</v>
      </c>
      <c r="G141" s="147" t="s">
        <v>133</v>
      </c>
      <c r="H141" s="148">
        <v>158.518</v>
      </c>
      <c r="I141" s="149"/>
      <c r="J141" s="149"/>
      <c r="K141" s="150"/>
      <c r="L141" s="27"/>
      <c r="M141" s="151" t="s">
        <v>1</v>
      </c>
      <c r="N141" s="152" t="s">
        <v>32</v>
      </c>
      <c r="O141" s="153">
        <v>8.6999999999999994E-2</v>
      </c>
      <c r="P141" s="153">
        <f t="shared" ref="P141:P157" si="9">O141*H141</f>
        <v>13.791065999999999</v>
      </c>
      <c r="Q141" s="153">
        <v>0</v>
      </c>
      <c r="R141" s="153">
        <f t="shared" ref="R141:R157" si="10">Q141*H141</f>
        <v>0</v>
      </c>
      <c r="S141" s="153">
        <v>0</v>
      </c>
      <c r="T141" s="154">
        <f t="shared" ref="T141:T157" si="11"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134</v>
      </c>
      <c r="AT141" s="155" t="s">
        <v>130</v>
      </c>
      <c r="AU141" s="155" t="s">
        <v>79</v>
      </c>
      <c r="AY141" s="14" t="s">
        <v>127</v>
      </c>
      <c r="BE141" s="156">
        <f t="shared" ref="BE141:BE157" si="12">IF(N141="základná",J141,0)</f>
        <v>0</v>
      </c>
      <c r="BF141" s="156">
        <f t="shared" ref="BF141:BF157" si="13">IF(N141="znížená",J141,0)</f>
        <v>0</v>
      </c>
      <c r="BG141" s="156">
        <f t="shared" ref="BG141:BG157" si="14">IF(N141="zákl. prenesená",J141,0)</f>
        <v>0</v>
      </c>
      <c r="BH141" s="156">
        <f t="shared" ref="BH141:BH157" si="15">IF(N141="zníž. prenesená",J141,0)</f>
        <v>0</v>
      </c>
      <c r="BI141" s="156">
        <f t="shared" ref="BI141:BI157" si="16">IF(N141="nulová",J141,0)</f>
        <v>0</v>
      </c>
      <c r="BJ141" s="14" t="s">
        <v>79</v>
      </c>
      <c r="BK141" s="156">
        <f t="shared" ref="BK141:BK157" si="17">ROUND(I141*H141,2)</f>
        <v>0</v>
      </c>
      <c r="BL141" s="14" t="s">
        <v>134</v>
      </c>
      <c r="BM141" s="155" t="s">
        <v>165</v>
      </c>
    </row>
    <row r="142" spans="1:65" s="2" customFormat="1" ht="24" customHeight="1" x14ac:dyDescent="0.2">
      <c r="A142" s="26"/>
      <c r="B142" s="143"/>
      <c r="C142" s="144" t="s">
        <v>166</v>
      </c>
      <c r="D142" s="144" t="s">
        <v>130</v>
      </c>
      <c r="E142" s="145" t="s">
        <v>167</v>
      </c>
      <c r="F142" s="146" t="s">
        <v>168</v>
      </c>
      <c r="G142" s="147" t="s">
        <v>133</v>
      </c>
      <c r="H142" s="148">
        <v>659.83500000000004</v>
      </c>
      <c r="I142" s="149"/>
      <c r="J142" s="149"/>
      <c r="K142" s="150"/>
      <c r="L142" s="27"/>
      <c r="M142" s="151" t="s">
        <v>1</v>
      </c>
      <c r="N142" s="152" t="s">
        <v>32</v>
      </c>
      <c r="O142" s="153">
        <v>0.14599999999999999</v>
      </c>
      <c r="P142" s="153">
        <f t="shared" si="9"/>
        <v>96.335909999999998</v>
      </c>
      <c r="Q142" s="153">
        <v>2.572E-2</v>
      </c>
      <c r="R142" s="153">
        <f t="shared" si="10"/>
        <v>16.9709562</v>
      </c>
      <c r="S142" s="153">
        <v>0</v>
      </c>
      <c r="T142" s="154">
        <f t="shared" si="11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134</v>
      </c>
      <c r="AT142" s="155" t="s">
        <v>130</v>
      </c>
      <c r="AU142" s="155" t="s">
        <v>79</v>
      </c>
      <c r="AY142" s="14" t="s">
        <v>127</v>
      </c>
      <c r="BE142" s="156">
        <f t="shared" si="12"/>
        <v>0</v>
      </c>
      <c r="BF142" s="156">
        <f t="shared" si="13"/>
        <v>0</v>
      </c>
      <c r="BG142" s="156">
        <f t="shared" si="14"/>
        <v>0</v>
      </c>
      <c r="BH142" s="156">
        <f t="shared" si="15"/>
        <v>0</v>
      </c>
      <c r="BI142" s="156">
        <f t="shared" si="16"/>
        <v>0</v>
      </c>
      <c r="BJ142" s="14" t="s">
        <v>79</v>
      </c>
      <c r="BK142" s="156">
        <f t="shared" si="17"/>
        <v>0</v>
      </c>
      <c r="BL142" s="14" t="s">
        <v>134</v>
      </c>
      <c r="BM142" s="155" t="s">
        <v>169</v>
      </c>
    </row>
    <row r="143" spans="1:65" s="2" customFormat="1" ht="36" customHeight="1" x14ac:dyDescent="0.2">
      <c r="A143" s="26"/>
      <c r="B143" s="143"/>
      <c r="C143" s="144" t="s">
        <v>90</v>
      </c>
      <c r="D143" s="144" t="s">
        <v>130</v>
      </c>
      <c r="E143" s="145" t="s">
        <v>170</v>
      </c>
      <c r="F143" s="146" t="s">
        <v>171</v>
      </c>
      <c r="G143" s="147" t="s">
        <v>133</v>
      </c>
      <c r="H143" s="148">
        <v>659.83500000000004</v>
      </c>
      <c r="I143" s="149"/>
      <c r="J143" s="149"/>
      <c r="K143" s="150"/>
      <c r="L143" s="27"/>
      <c r="M143" s="151" t="s">
        <v>1</v>
      </c>
      <c r="N143" s="152" t="s">
        <v>32</v>
      </c>
      <c r="O143" s="153">
        <v>6.1999999999999998E-3</v>
      </c>
      <c r="P143" s="153">
        <f t="shared" si="9"/>
        <v>4.0909769999999996</v>
      </c>
      <c r="Q143" s="153">
        <v>0</v>
      </c>
      <c r="R143" s="153">
        <f t="shared" si="10"/>
        <v>0</v>
      </c>
      <c r="S143" s="153">
        <v>0</v>
      </c>
      <c r="T143" s="154">
        <f t="shared" si="11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134</v>
      </c>
      <c r="AT143" s="155" t="s">
        <v>130</v>
      </c>
      <c r="AU143" s="155" t="s">
        <v>79</v>
      </c>
      <c r="AY143" s="14" t="s">
        <v>127</v>
      </c>
      <c r="BE143" s="156">
        <f t="shared" si="12"/>
        <v>0</v>
      </c>
      <c r="BF143" s="156">
        <f t="shared" si="13"/>
        <v>0</v>
      </c>
      <c r="BG143" s="156">
        <f t="shared" si="14"/>
        <v>0</v>
      </c>
      <c r="BH143" s="156">
        <f t="shared" si="15"/>
        <v>0</v>
      </c>
      <c r="BI143" s="156">
        <f t="shared" si="16"/>
        <v>0</v>
      </c>
      <c r="BJ143" s="14" t="s">
        <v>79</v>
      </c>
      <c r="BK143" s="156">
        <f t="shared" si="17"/>
        <v>0</v>
      </c>
      <c r="BL143" s="14" t="s">
        <v>134</v>
      </c>
      <c r="BM143" s="155" t="s">
        <v>172</v>
      </c>
    </row>
    <row r="144" spans="1:65" s="2" customFormat="1" ht="24" customHeight="1" x14ac:dyDescent="0.2">
      <c r="A144" s="26"/>
      <c r="B144" s="143"/>
      <c r="C144" s="144" t="s">
        <v>93</v>
      </c>
      <c r="D144" s="144" t="s">
        <v>130</v>
      </c>
      <c r="E144" s="145" t="s">
        <v>173</v>
      </c>
      <c r="F144" s="146" t="s">
        <v>174</v>
      </c>
      <c r="G144" s="147" t="s">
        <v>133</v>
      </c>
      <c r="H144" s="148">
        <v>659.83500000000004</v>
      </c>
      <c r="I144" s="149"/>
      <c r="J144" s="149"/>
      <c r="K144" s="150"/>
      <c r="L144" s="27"/>
      <c r="M144" s="151" t="s">
        <v>1</v>
      </c>
      <c r="N144" s="152" t="s">
        <v>32</v>
      </c>
      <c r="O144" s="153">
        <v>0.104</v>
      </c>
      <c r="P144" s="153">
        <f t="shared" si="9"/>
        <v>68.622839999999997</v>
      </c>
      <c r="Q144" s="153">
        <v>2.572E-2</v>
      </c>
      <c r="R144" s="153">
        <f t="shared" si="10"/>
        <v>16.9709562</v>
      </c>
      <c r="S144" s="153">
        <v>0</v>
      </c>
      <c r="T144" s="154">
        <f t="shared" si="11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134</v>
      </c>
      <c r="AT144" s="155" t="s">
        <v>130</v>
      </c>
      <c r="AU144" s="155" t="s">
        <v>79</v>
      </c>
      <c r="AY144" s="14" t="s">
        <v>127</v>
      </c>
      <c r="BE144" s="156">
        <f t="shared" si="12"/>
        <v>0</v>
      </c>
      <c r="BF144" s="156">
        <f t="shared" si="13"/>
        <v>0</v>
      </c>
      <c r="BG144" s="156">
        <f t="shared" si="14"/>
        <v>0</v>
      </c>
      <c r="BH144" s="156">
        <f t="shared" si="15"/>
        <v>0</v>
      </c>
      <c r="BI144" s="156">
        <f t="shared" si="16"/>
        <v>0</v>
      </c>
      <c r="BJ144" s="14" t="s">
        <v>79</v>
      </c>
      <c r="BK144" s="156">
        <f t="shared" si="17"/>
        <v>0</v>
      </c>
      <c r="BL144" s="14" t="s">
        <v>134</v>
      </c>
      <c r="BM144" s="155" t="s">
        <v>175</v>
      </c>
    </row>
    <row r="145" spans="1:65" s="2" customFormat="1" ht="16.5" customHeight="1" x14ac:dyDescent="0.2">
      <c r="A145" s="26"/>
      <c r="B145" s="143"/>
      <c r="C145" s="144" t="s">
        <v>95</v>
      </c>
      <c r="D145" s="144" t="s">
        <v>130</v>
      </c>
      <c r="E145" s="145" t="s">
        <v>176</v>
      </c>
      <c r="F145" s="146" t="s">
        <v>177</v>
      </c>
      <c r="G145" s="147" t="s">
        <v>133</v>
      </c>
      <c r="H145" s="148">
        <v>659.83500000000004</v>
      </c>
      <c r="I145" s="149"/>
      <c r="J145" s="149"/>
      <c r="K145" s="150"/>
      <c r="L145" s="27"/>
      <c r="M145" s="151" t="s">
        <v>1</v>
      </c>
      <c r="N145" s="152" t="s">
        <v>32</v>
      </c>
      <c r="O145" s="153">
        <v>4.0129999999999999E-2</v>
      </c>
      <c r="P145" s="153">
        <f t="shared" si="9"/>
        <v>26.47917855</v>
      </c>
      <c r="Q145" s="153">
        <v>5.0000000000000002E-5</v>
      </c>
      <c r="R145" s="153">
        <f t="shared" si="10"/>
        <v>3.299175E-2</v>
      </c>
      <c r="S145" s="153">
        <v>0</v>
      </c>
      <c r="T145" s="154">
        <f t="shared" si="11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134</v>
      </c>
      <c r="AT145" s="155" t="s">
        <v>130</v>
      </c>
      <c r="AU145" s="155" t="s">
        <v>79</v>
      </c>
      <c r="AY145" s="14" t="s">
        <v>127</v>
      </c>
      <c r="BE145" s="156">
        <f t="shared" si="12"/>
        <v>0</v>
      </c>
      <c r="BF145" s="156">
        <f t="shared" si="13"/>
        <v>0</v>
      </c>
      <c r="BG145" s="156">
        <f t="shared" si="14"/>
        <v>0</v>
      </c>
      <c r="BH145" s="156">
        <f t="shared" si="15"/>
        <v>0</v>
      </c>
      <c r="BI145" s="156">
        <f t="shared" si="16"/>
        <v>0</v>
      </c>
      <c r="BJ145" s="14" t="s">
        <v>79</v>
      </c>
      <c r="BK145" s="156">
        <f t="shared" si="17"/>
        <v>0</v>
      </c>
      <c r="BL145" s="14" t="s">
        <v>134</v>
      </c>
      <c r="BM145" s="155" t="s">
        <v>178</v>
      </c>
    </row>
    <row r="146" spans="1:65" s="2" customFormat="1" ht="16.5" customHeight="1" x14ac:dyDescent="0.2">
      <c r="A146" s="26"/>
      <c r="B146" s="143"/>
      <c r="C146" s="144" t="s">
        <v>179</v>
      </c>
      <c r="D146" s="144" t="s">
        <v>130</v>
      </c>
      <c r="E146" s="145" t="s">
        <v>180</v>
      </c>
      <c r="F146" s="146" t="s">
        <v>181</v>
      </c>
      <c r="G146" s="147" t="s">
        <v>133</v>
      </c>
      <c r="H146" s="148">
        <v>659.83500000000004</v>
      </c>
      <c r="I146" s="149"/>
      <c r="J146" s="149"/>
      <c r="K146" s="150"/>
      <c r="L146" s="27"/>
      <c r="M146" s="151" t="s">
        <v>1</v>
      </c>
      <c r="N146" s="152" t="s">
        <v>32</v>
      </c>
      <c r="O146" s="153">
        <v>0.04</v>
      </c>
      <c r="P146" s="153">
        <f t="shared" si="9"/>
        <v>26.393400000000003</v>
      </c>
      <c r="Q146" s="153">
        <v>0</v>
      </c>
      <c r="R146" s="153">
        <f t="shared" si="10"/>
        <v>0</v>
      </c>
      <c r="S146" s="153">
        <v>0</v>
      </c>
      <c r="T146" s="154">
        <f t="shared" si="11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134</v>
      </c>
      <c r="AT146" s="155" t="s">
        <v>130</v>
      </c>
      <c r="AU146" s="155" t="s">
        <v>79</v>
      </c>
      <c r="AY146" s="14" t="s">
        <v>127</v>
      </c>
      <c r="BE146" s="156">
        <f t="shared" si="12"/>
        <v>0</v>
      </c>
      <c r="BF146" s="156">
        <f t="shared" si="13"/>
        <v>0</v>
      </c>
      <c r="BG146" s="156">
        <f t="shared" si="14"/>
        <v>0</v>
      </c>
      <c r="BH146" s="156">
        <f t="shared" si="15"/>
        <v>0</v>
      </c>
      <c r="BI146" s="156">
        <f t="shared" si="16"/>
        <v>0</v>
      </c>
      <c r="BJ146" s="14" t="s">
        <v>79</v>
      </c>
      <c r="BK146" s="156">
        <f t="shared" si="17"/>
        <v>0</v>
      </c>
      <c r="BL146" s="14" t="s">
        <v>134</v>
      </c>
      <c r="BM146" s="155" t="s">
        <v>182</v>
      </c>
    </row>
    <row r="147" spans="1:65" s="2" customFormat="1" ht="16.5" customHeight="1" x14ac:dyDescent="0.2">
      <c r="A147" s="26"/>
      <c r="B147" s="143"/>
      <c r="C147" s="144" t="s">
        <v>183</v>
      </c>
      <c r="D147" s="144" t="s">
        <v>130</v>
      </c>
      <c r="E147" s="145" t="s">
        <v>184</v>
      </c>
      <c r="F147" s="146" t="s">
        <v>185</v>
      </c>
      <c r="G147" s="147" t="s">
        <v>186</v>
      </c>
      <c r="H147" s="148">
        <v>67.23</v>
      </c>
      <c r="I147" s="149"/>
      <c r="J147" s="149"/>
      <c r="K147" s="150"/>
      <c r="L147" s="27"/>
      <c r="M147" s="151" t="s">
        <v>1</v>
      </c>
      <c r="N147" s="152" t="s">
        <v>32</v>
      </c>
      <c r="O147" s="153">
        <v>0.188</v>
      </c>
      <c r="P147" s="153">
        <f t="shared" si="9"/>
        <v>12.639240000000001</v>
      </c>
      <c r="Q147" s="153">
        <v>4.2000000000000002E-4</v>
      </c>
      <c r="R147" s="153">
        <f t="shared" si="10"/>
        <v>2.8236600000000004E-2</v>
      </c>
      <c r="S147" s="153">
        <v>0</v>
      </c>
      <c r="T147" s="154">
        <f t="shared" si="11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134</v>
      </c>
      <c r="AT147" s="155" t="s">
        <v>130</v>
      </c>
      <c r="AU147" s="155" t="s">
        <v>79</v>
      </c>
      <c r="AY147" s="14" t="s">
        <v>127</v>
      </c>
      <c r="BE147" s="156">
        <f t="shared" si="12"/>
        <v>0</v>
      </c>
      <c r="BF147" s="156">
        <f t="shared" si="13"/>
        <v>0</v>
      </c>
      <c r="BG147" s="156">
        <f t="shared" si="14"/>
        <v>0</v>
      </c>
      <c r="BH147" s="156">
        <f t="shared" si="15"/>
        <v>0</v>
      </c>
      <c r="BI147" s="156">
        <f t="shared" si="16"/>
        <v>0</v>
      </c>
      <c r="BJ147" s="14" t="s">
        <v>79</v>
      </c>
      <c r="BK147" s="156">
        <f t="shared" si="17"/>
        <v>0</v>
      </c>
      <c r="BL147" s="14" t="s">
        <v>134</v>
      </c>
      <c r="BM147" s="155" t="s">
        <v>187</v>
      </c>
    </row>
    <row r="148" spans="1:65" s="2" customFormat="1" ht="16.5" customHeight="1" x14ac:dyDescent="0.2">
      <c r="A148" s="26"/>
      <c r="B148" s="143"/>
      <c r="C148" s="144" t="s">
        <v>188</v>
      </c>
      <c r="D148" s="144" t="s">
        <v>130</v>
      </c>
      <c r="E148" s="145" t="s">
        <v>189</v>
      </c>
      <c r="F148" s="146" t="s">
        <v>190</v>
      </c>
      <c r="G148" s="147" t="s">
        <v>186</v>
      </c>
      <c r="H148" s="148">
        <v>30.59</v>
      </c>
      <c r="I148" s="149"/>
      <c r="J148" s="149"/>
      <c r="K148" s="150"/>
      <c r="L148" s="27"/>
      <c r="M148" s="151" t="s">
        <v>1</v>
      </c>
      <c r="N148" s="152" t="s">
        <v>32</v>
      </c>
      <c r="O148" s="153">
        <v>9.4E-2</v>
      </c>
      <c r="P148" s="153">
        <f t="shared" si="9"/>
        <v>2.8754599999999999</v>
      </c>
      <c r="Q148" s="153">
        <v>6.9999999999999994E-5</v>
      </c>
      <c r="R148" s="153">
        <f t="shared" si="10"/>
        <v>2.1412999999999996E-3</v>
      </c>
      <c r="S148" s="153">
        <v>0</v>
      </c>
      <c r="T148" s="154">
        <f t="shared" si="11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134</v>
      </c>
      <c r="AT148" s="155" t="s">
        <v>130</v>
      </c>
      <c r="AU148" s="155" t="s">
        <v>79</v>
      </c>
      <c r="AY148" s="14" t="s">
        <v>127</v>
      </c>
      <c r="BE148" s="156">
        <f t="shared" si="12"/>
        <v>0</v>
      </c>
      <c r="BF148" s="156">
        <f t="shared" si="13"/>
        <v>0</v>
      </c>
      <c r="BG148" s="156">
        <f t="shared" si="14"/>
        <v>0</v>
      </c>
      <c r="BH148" s="156">
        <f t="shared" si="15"/>
        <v>0</v>
      </c>
      <c r="BI148" s="156">
        <f t="shared" si="16"/>
        <v>0</v>
      </c>
      <c r="BJ148" s="14" t="s">
        <v>79</v>
      </c>
      <c r="BK148" s="156">
        <f t="shared" si="17"/>
        <v>0</v>
      </c>
      <c r="BL148" s="14" t="s">
        <v>134</v>
      </c>
      <c r="BM148" s="155" t="s">
        <v>191</v>
      </c>
    </row>
    <row r="149" spans="1:65" s="2" customFormat="1" ht="24" customHeight="1" x14ac:dyDescent="0.2">
      <c r="A149" s="26"/>
      <c r="B149" s="143"/>
      <c r="C149" s="144" t="s">
        <v>192</v>
      </c>
      <c r="D149" s="144" t="s">
        <v>130</v>
      </c>
      <c r="E149" s="145" t="s">
        <v>193</v>
      </c>
      <c r="F149" s="146" t="s">
        <v>194</v>
      </c>
      <c r="G149" s="147" t="s">
        <v>186</v>
      </c>
      <c r="H149" s="148">
        <v>77.040000000000006</v>
      </c>
      <c r="I149" s="149"/>
      <c r="J149" s="149"/>
      <c r="K149" s="150"/>
      <c r="L149" s="27"/>
      <c r="M149" s="151" t="s">
        <v>1</v>
      </c>
      <c r="N149" s="152" t="s">
        <v>32</v>
      </c>
      <c r="O149" s="153">
        <v>0</v>
      </c>
      <c r="P149" s="153">
        <f t="shared" si="9"/>
        <v>0</v>
      </c>
      <c r="Q149" s="153">
        <v>0</v>
      </c>
      <c r="R149" s="153">
        <f t="shared" si="10"/>
        <v>0</v>
      </c>
      <c r="S149" s="153">
        <v>0</v>
      </c>
      <c r="T149" s="154">
        <f t="shared" si="11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134</v>
      </c>
      <c r="AT149" s="155" t="s">
        <v>130</v>
      </c>
      <c r="AU149" s="155" t="s">
        <v>79</v>
      </c>
      <c r="AY149" s="14" t="s">
        <v>127</v>
      </c>
      <c r="BE149" s="156">
        <f t="shared" si="12"/>
        <v>0</v>
      </c>
      <c r="BF149" s="156">
        <f t="shared" si="13"/>
        <v>0</v>
      </c>
      <c r="BG149" s="156">
        <f t="shared" si="14"/>
        <v>0</v>
      </c>
      <c r="BH149" s="156">
        <f t="shared" si="15"/>
        <v>0</v>
      </c>
      <c r="BI149" s="156">
        <f t="shared" si="16"/>
        <v>0</v>
      </c>
      <c r="BJ149" s="14" t="s">
        <v>79</v>
      </c>
      <c r="BK149" s="156">
        <f t="shared" si="17"/>
        <v>0</v>
      </c>
      <c r="BL149" s="14" t="s">
        <v>134</v>
      </c>
      <c r="BM149" s="155" t="s">
        <v>195</v>
      </c>
    </row>
    <row r="150" spans="1:65" s="2" customFormat="1" ht="16.5" customHeight="1" x14ac:dyDescent="0.2">
      <c r="A150" s="26"/>
      <c r="B150" s="143"/>
      <c r="C150" s="144" t="s">
        <v>196</v>
      </c>
      <c r="D150" s="144" t="s">
        <v>130</v>
      </c>
      <c r="E150" s="145" t="s">
        <v>197</v>
      </c>
      <c r="F150" s="146" t="s">
        <v>198</v>
      </c>
      <c r="G150" s="147" t="s">
        <v>133</v>
      </c>
      <c r="H150" s="148">
        <v>158.518</v>
      </c>
      <c r="I150" s="149"/>
      <c r="J150" s="149"/>
      <c r="K150" s="150"/>
      <c r="L150" s="27"/>
      <c r="M150" s="151" t="s">
        <v>1</v>
      </c>
      <c r="N150" s="152" t="s">
        <v>32</v>
      </c>
      <c r="O150" s="153">
        <v>0</v>
      </c>
      <c r="P150" s="153">
        <f t="shared" si="9"/>
        <v>0</v>
      </c>
      <c r="Q150" s="153">
        <v>0</v>
      </c>
      <c r="R150" s="153">
        <f t="shared" si="10"/>
        <v>0</v>
      </c>
      <c r="S150" s="153">
        <v>2.3E-2</v>
      </c>
      <c r="T150" s="154">
        <f t="shared" si="11"/>
        <v>3.6459139999999999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134</v>
      </c>
      <c r="AT150" s="155" t="s">
        <v>130</v>
      </c>
      <c r="AU150" s="155" t="s">
        <v>79</v>
      </c>
      <c r="AY150" s="14" t="s">
        <v>127</v>
      </c>
      <c r="BE150" s="156">
        <f t="shared" si="12"/>
        <v>0</v>
      </c>
      <c r="BF150" s="156">
        <f t="shared" si="13"/>
        <v>0</v>
      </c>
      <c r="BG150" s="156">
        <f t="shared" si="14"/>
        <v>0</v>
      </c>
      <c r="BH150" s="156">
        <f t="shared" si="15"/>
        <v>0</v>
      </c>
      <c r="BI150" s="156">
        <f t="shared" si="16"/>
        <v>0</v>
      </c>
      <c r="BJ150" s="14" t="s">
        <v>79</v>
      </c>
      <c r="BK150" s="156">
        <f t="shared" si="17"/>
        <v>0</v>
      </c>
      <c r="BL150" s="14" t="s">
        <v>134</v>
      </c>
      <c r="BM150" s="155" t="s">
        <v>199</v>
      </c>
    </row>
    <row r="151" spans="1:65" s="2" customFormat="1" ht="24" customHeight="1" x14ac:dyDescent="0.2">
      <c r="A151" s="26"/>
      <c r="B151" s="143"/>
      <c r="C151" s="144" t="s">
        <v>200</v>
      </c>
      <c r="D151" s="144" t="s">
        <v>130</v>
      </c>
      <c r="E151" s="145" t="s">
        <v>201</v>
      </c>
      <c r="F151" s="146" t="s">
        <v>202</v>
      </c>
      <c r="G151" s="147" t="s">
        <v>203</v>
      </c>
      <c r="H151" s="148">
        <v>17.231999999999999</v>
      </c>
      <c r="I151" s="149"/>
      <c r="J151" s="149"/>
      <c r="K151" s="150"/>
      <c r="L151" s="27"/>
      <c r="M151" s="151" t="s">
        <v>1</v>
      </c>
      <c r="N151" s="152" t="s">
        <v>32</v>
      </c>
      <c r="O151" s="153">
        <v>0.88200000000000001</v>
      </c>
      <c r="P151" s="153">
        <f t="shared" si="9"/>
        <v>15.198623999999999</v>
      </c>
      <c r="Q151" s="153">
        <v>0</v>
      </c>
      <c r="R151" s="153">
        <f t="shared" si="10"/>
        <v>0</v>
      </c>
      <c r="S151" s="153">
        <v>0</v>
      </c>
      <c r="T151" s="154">
        <f t="shared" si="11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134</v>
      </c>
      <c r="AT151" s="155" t="s">
        <v>130</v>
      </c>
      <c r="AU151" s="155" t="s">
        <v>79</v>
      </c>
      <c r="AY151" s="14" t="s">
        <v>127</v>
      </c>
      <c r="BE151" s="156">
        <f t="shared" si="12"/>
        <v>0</v>
      </c>
      <c r="BF151" s="156">
        <f t="shared" si="13"/>
        <v>0</v>
      </c>
      <c r="BG151" s="156">
        <f t="shared" si="14"/>
        <v>0</v>
      </c>
      <c r="BH151" s="156">
        <f t="shared" si="15"/>
        <v>0</v>
      </c>
      <c r="BI151" s="156">
        <f t="shared" si="16"/>
        <v>0</v>
      </c>
      <c r="BJ151" s="14" t="s">
        <v>79</v>
      </c>
      <c r="BK151" s="156">
        <f t="shared" si="17"/>
        <v>0</v>
      </c>
      <c r="BL151" s="14" t="s">
        <v>134</v>
      </c>
      <c r="BM151" s="155" t="s">
        <v>204</v>
      </c>
    </row>
    <row r="152" spans="1:65" s="2" customFormat="1" ht="16.5" customHeight="1" x14ac:dyDescent="0.2">
      <c r="A152" s="26"/>
      <c r="B152" s="143"/>
      <c r="C152" s="144" t="s">
        <v>7</v>
      </c>
      <c r="D152" s="144" t="s">
        <v>130</v>
      </c>
      <c r="E152" s="145" t="s">
        <v>205</v>
      </c>
      <c r="F152" s="146" t="s">
        <v>206</v>
      </c>
      <c r="G152" s="147" t="s">
        <v>203</v>
      </c>
      <c r="H152" s="148">
        <v>17.231999999999999</v>
      </c>
      <c r="I152" s="149"/>
      <c r="J152" s="149"/>
      <c r="K152" s="150"/>
      <c r="L152" s="27"/>
      <c r="M152" s="151" t="s">
        <v>1</v>
      </c>
      <c r="N152" s="152" t="s">
        <v>32</v>
      </c>
      <c r="O152" s="153">
        <v>0</v>
      </c>
      <c r="P152" s="153">
        <f t="shared" si="9"/>
        <v>0</v>
      </c>
      <c r="Q152" s="153">
        <v>0</v>
      </c>
      <c r="R152" s="153">
        <f t="shared" si="10"/>
        <v>0</v>
      </c>
      <c r="S152" s="153">
        <v>0</v>
      </c>
      <c r="T152" s="154">
        <f t="shared" si="11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134</v>
      </c>
      <c r="AT152" s="155" t="s">
        <v>130</v>
      </c>
      <c r="AU152" s="155" t="s">
        <v>79</v>
      </c>
      <c r="AY152" s="14" t="s">
        <v>127</v>
      </c>
      <c r="BE152" s="156">
        <f t="shared" si="12"/>
        <v>0</v>
      </c>
      <c r="BF152" s="156">
        <f t="shared" si="13"/>
        <v>0</v>
      </c>
      <c r="BG152" s="156">
        <f t="shared" si="14"/>
        <v>0</v>
      </c>
      <c r="BH152" s="156">
        <f t="shared" si="15"/>
        <v>0</v>
      </c>
      <c r="BI152" s="156">
        <f t="shared" si="16"/>
        <v>0</v>
      </c>
      <c r="BJ152" s="14" t="s">
        <v>79</v>
      </c>
      <c r="BK152" s="156">
        <f t="shared" si="17"/>
        <v>0</v>
      </c>
      <c r="BL152" s="14" t="s">
        <v>134</v>
      </c>
      <c r="BM152" s="155" t="s">
        <v>207</v>
      </c>
    </row>
    <row r="153" spans="1:65" s="2" customFormat="1" ht="24" customHeight="1" x14ac:dyDescent="0.2">
      <c r="A153" s="26"/>
      <c r="B153" s="143"/>
      <c r="C153" s="144" t="s">
        <v>208</v>
      </c>
      <c r="D153" s="144" t="s">
        <v>130</v>
      </c>
      <c r="E153" s="145" t="s">
        <v>209</v>
      </c>
      <c r="F153" s="146" t="s">
        <v>210</v>
      </c>
      <c r="G153" s="147" t="s">
        <v>203</v>
      </c>
      <c r="H153" s="148">
        <v>344.64</v>
      </c>
      <c r="I153" s="149"/>
      <c r="J153" s="149"/>
      <c r="K153" s="150"/>
      <c r="L153" s="27"/>
      <c r="M153" s="151" t="s">
        <v>1</v>
      </c>
      <c r="N153" s="152" t="s">
        <v>32</v>
      </c>
      <c r="O153" s="153">
        <v>0</v>
      </c>
      <c r="P153" s="153">
        <f t="shared" si="9"/>
        <v>0</v>
      </c>
      <c r="Q153" s="153">
        <v>0</v>
      </c>
      <c r="R153" s="153">
        <f t="shared" si="10"/>
        <v>0</v>
      </c>
      <c r="S153" s="153">
        <v>0</v>
      </c>
      <c r="T153" s="154">
        <f t="shared" si="11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134</v>
      </c>
      <c r="AT153" s="155" t="s">
        <v>130</v>
      </c>
      <c r="AU153" s="155" t="s">
        <v>79</v>
      </c>
      <c r="AY153" s="14" t="s">
        <v>127</v>
      </c>
      <c r="BE153" s="156">
        <f t="shared" si="12"/>
        <v>0</v>
      </c>
      <c r="BF153" s="156">
        <f t="shared" si="13"/>
        <v>0</v>
      </c>
      <c r="BG153" s="156">
        <f t="shared" si="14"/>
        <v>0</v>
      </c>
      <c r="BH153" s="156">
        <f t="shared" si="15"/>
        <v>0</v>
      </c>
      <c r="BI153" s="156">
        <f t="shared" si="16"/>
        <v>0</v>
      </c>
      <c r="BJ153" s="14" t="s">
        <v>79</v>
      </c>
      <c r="BK153" s="156">
        <f t="shared" si="17"/>
        <v>0</v>
      </c>
      <c r="BL153" s="14" t="s">
        <v>134</v>
      </c>
      <c r="BM153" s="155" t="s">
        <v>211</v>
      </c>
    </row>
    <row r="154" spans="1:65" s="2" customFormat="1" ht="24" customHeight="1" x14ac:dyDescent="0.2">
      <c r="A154" s="26"/>
      <c r="B154" s="143"/>
      <c r="C154" s="144" t="s">
        <v>212</v>
      </c>
      <c r="D154" s="144" t="s">
        <v>130</v>
      </c>
      <c r="E154" s="145" t="s">
        <v>213</v>
      </c>
      <c r="F154" s="146" t="s">
        <v>214</v>
      </c>
      <c r="G154" s="147" t="s">
        <v>203</v>
      </c>
      <c r="H154" s="148">
        <v>17.231999999999999</v>
      </c>
      <c r="I154" s="149"/>
      <c r="J154" s="149"/>
      <c r="K154" s="150"/>
      <c r="L154" s="27"/>
      <c r="M154" s="151" t="s">
        <v>1</v>
      </c>
      <c r="N154" s="152" t="s">
        <v>32</v>
      </c>
      <c r="O154" s="153">
        <v>0</v>
      </c>
      <c r="P154" s="153">
        <f t="shared" si="9"/>
        <v>0</v>
      </c>
      <c r="Q154" s="153">
        <v>0</v>
      </c>
      <c r="R154" s="153">
        <f t="shared" si="10"/>
        <v>0</v>
      </c>
      <c r="S154" s="153">
        <v>0</v>
      </c>
      <c r="T154" s="154">
        <f t="shared" si="11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134</v>
      </c>
      <c r="AT154" s="155" t="s">
        <v>130</v>
      </c>
      <c r="AU154" s="155" t="s">
        <v>79</v>
      </c>
      <c r="AY154" s="14" t="s">
        <v>127</v>
      </c>
      <c r="BE154" s="156">
        <f t="shared" si="12"/>
        <v>0</v>
      </c>
      <c r="BF154" s="156">
        <f t="shared" si="13"/>
        <v>0</v>
      </c>
      <c r="BG154" s="156">
        <f t="shared" si="14"/>
        <v>0</v>
      </c>
      <c r="BH154" s="156">
        <f t="shared" si="15"/>
        <v>0</v>
      </c>
      <c r="BI154" s="156">
        <f t="shared" si="16"/>
        <v>0</v>
      </c>
      <c r="BJ154" s="14" t="s">
        <v>79</v>
      </c>
      <c r="BK154" s="156">
        <f t="shared" si="17"/>
        <v>0</v>
      </c>
      <c r="BL154" s="14" t="s">
        <v>134</v>
      </c>
      <c r="BM154" s="155" t="s">
        <v>215</v>
      </c>
    </row>
    <row r="155" spans="1:65" s="2" customFormat="1" ht="24" customHeight="1" x14ac:dyDescent="0.2">
      <c r="A155" s="26"/>
      <c r="B155" s="143"/>
      <c r="C155" s="144" t="s">
        <v>216</v>
      </c>
      <c r="D155" s="144" t="s">
        <v>130</v>
      </c>
      <c r="E155" s="145" t="s">
        <v>217</v>
      </c>
      <c r="F155" s="146" t="s">
        <v>218</v>
      </c>
      <c r="G155" s="147" t="s">
        <v>203</v>
      </c>
      <c r="H155" s="148">
        <v>34.463999999999999</v>
      </c>
      <c r="I155" s="149"/>
      <c r="J155" s="149"/>
      <c r="K155" s="150"/>
      <c r="L155" s="27"/>
      <c r="M155" s="151" t="s">
        <v>1</v>
      </c>
      <c r="N155" s="152" t="s">
        <v>32</v>
      </c>
      <c r="O155" s="153">
        <v>0.1</v>
      </c>
      <c r="P155" s="153">
        <f t="shared" si="9"/>
        <v>3.4464000000000001</v>
      </c>
      <c r="Q155" s="153">
        <v>0</v>
      </c>
      <c r="R155" s="153">
        <f t="shared" si="10"/>
        <v>0</v>
      </c>
      <c r="S155" s="153">
        <v>0</v>
      </c>
      <c r="T155" s="154">
        <f t="shared" si="11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134</v>
      </c>
      <c r="AT155" s="155" t="s">
        <v>130</v>
      </c>
      <c r="AU155" s="155" t="s">
        <v>79</v>
      </c>
      <c r="AY155" s="14" t="s">
        <v>127</v>
      </c>
      <c r="BE155" s="156">
        <f t="shared" si="12"/>
        <v>0</v>
      </c>
      <c r="BF155" s="156">
        <f t="shared" si="13"/>
        <v>0</v>
      </c>
      <c r="BG155" s="156">
        <f t="shared" si="14"/>
        <v>0</v>
      </c>
      <c r="BH155" s="156">
        <f t="shared" si="15"/>
        <v>0</v>
      </c>
      <c r="BI155" s="156">
        <f t="shared" si="16"/>
        <v>0</v>
      </c>
      <c r="BJ155" s="14" t="s">
        <v>79</v>
      </c>
      <c r="BK155" s="156">
        <f t="shared" si="17"/>
        <v>0</v>
      </c>
      <c r="BL155" s="14" t="s">
        <v>134</v>
      </c>
      <c r="BM155" s="155" t="s">
        <v>219</v>
      </c>
    </row>
    <row r="156" spans="1:65" s="2" customFormat="1" ht="16.5" customHeight="1" x14ac:dyDescent="0.2">
      <c r="A156" s="26"/>
      <c r="B156" s="143"/>
      <c r="C156" s="144" t="s">
        <v>220</v>
      </c>
      <c r="D156" s="144" t="s">
        <v>130</v>
      </c>
      <c r="E156" s="145" t="s">
        <v>221</v>
      </c>
      <c r="F156" s="146" t="s">
        <v>222</v>
      </c>
      <c r="G156" s="147" t="s">
        <v>203</v>
      </c>
      <c r="H156" s="148">
        <v>0.39200000000000002</v>
      </c>
      <c r="I156" s="149"/>
      <c r="J156" s="149"/>
      <c r="K156" s="150"/>
      <c r="L156" s="27"/>
      <c r="M156" s="151" t="s">
        <v>1</v>
      </c>
      <c r="N156" s="152" t="s">
        <v>32</v>
      </c>
      <c r="O156" s="153">
        <v>0</v>
      </c>
      <c r="P156" s="153">
        <f t="shared" si="9"/>
        <v>0</v>
      </c>
      <c r="Q156" s="153">
        <v>0</v>
      </c>
      <c r="R156" s="153">
        <f t="shared" si="10"/>
        <v>0</v>
      </c>
      <c r="S156" s="153">
        <v>0</v>
      </c>
      <c r="T156" s="154">
        <f t="shared" si="11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134</v>
      </c>
      <c r="AT156" s="155" t="s">
        <v>130</v>
      </c>
      <c r="AU156" s="155" t="s">
        <v>79</v>
      </c>
      <c r="AY156" s="14" t="s">
        <v>127</v>
      </c>
      <c r="BE156" s="156">
        <f t="shared" si="12"/>
        <v>0</v>
      </c>
      <c r="BF156" s="156">
        <f t="shared" si="13"/>
        <v>0</v>
      </c>
      <c r="BG156" s="156">
        <f t="shared" si="14"/>
        <v>0</v>
      </c>
      <c r="BH156" s="156">
        <f t="shared" si="15"/>
        <v>0</v>
      </c>
      <c r="BI156" s="156">
        <f t="shared" si="16"/>
        <v>0</v>
      </c>
      <c r="BJ156" s="14" t="s">
        <v>79</v>
      </c>
      <c r="BK156" s="156">
        <f t="shared" si="17"/>
        <v>0</v>
      </c>
      <c r="BL156" s="14" t="s">
        <v>134</v>
      </c>
      <c r="BM156" s="155" t="s">
        <v>223</v>
      </c>
    </row>
    <row r="157" spans="1:65" s="2" customFormat="1" ht="24" customHeight="1" x14ac:dyDescent="0.2">
      <c r="A157" s="26"/>
      <c r="B157" s="143"/>
      <c r="C157" s="144" t="s">
        <v>224</v>
      </c>
      <c r="D157" s="144" t="s">
        <v>130</v>
      </c>
      <c r="E157" s="145" t="s">
        <v>225</v>
      </c>
      <c r="F157" s="146" t="s">
        <v>226</v>
      </c>
      <c r="G157" s="147" t="s">
        <v>203</v>
      </c>
      <c r="H157" s="148">
        <v>11.21</v>
      </c>
      <c r="I157" s="149"/>
      <c r="J157" s="149"/>
      <c r="K157" s="150"/>
      <c r="L157" s="27"/>
      <c r="M157" s="151" t="s">
        <v>1</v>
      </c>
      <c r="N157" s="152" t="s">
        <v>32</v>
      </c>
      <c r="O157" s="153">
        <v>0</v>
      </c>
      <c r="P157" s="153">
        <f t="shared" si="9"/>
        <v>0</v>
      </c>
      <c r="Q157" s="153">
        <v>0</v>
      </c>
      <c r="R157" s="153">
        <f t="shared" si="10"/>
        <v>0</v>
      </c>
      <c r="S157" s="153">
        <v>0</v>
      </c>
      <c r="T157" s="154">
        <f t="shared" si="11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134</v>
      </c>
      <c r="AT157" s="155" t="s">
        <v>130</v>
      </c>
      <c r="AU157" s="155" t="s">
        <v>79</v>
      </c>
      <c r="AY157" s="14" t="s">
        <v>127</v>
      </c>
      <c r="BE157" s="156">
        <f t="shared" si="12"/>
        <v>0</v>
      </c>
      <c r="BF157" s="156">
        <f t="shared" si="13"/>
        <v>0</v>
      </c>
      <c r="BG157" s="156">
        <f t="shared" si="14"/>
        <v>0</v>
      </c>
      <c r="BH157" s="156">
        <f t="shared" si="15"/>
        <v>0</v>
      </c>
      <c r="BI157" s="156">
        <f t="shared" si="16"/>
        <v>0</v>
      </c>
      <c r="BJ157" s="14" t="s">
        <v>79</v>
      </c>
      <c r="BK157" s="156">
        <f t="shared" si="17"/>
        <v>0</v>
      </c>
      <c r="BL157" s="14" t="s">
        <v>134</v>
      </c>
      <c r="BM157" s="155" t="s">
        <v>227</v>
      </c>
    </row>
    <row r="158" spans="1:65" s="12" customFormat="1" ht="22.95" customHeight="1" x14ac:dyDescent="0.25">
      <c r="B158" s="131"/>
      <c r="D158" s="132" t="s">
        <v>65</v>
      </c>
      <c r="E158" s="141" t="s">
        <v>228</v>
      </c>
      <c r="F158" s="141" t="s">
        <v>229</v>
      </c>
      <c r="J158" s="142"/>
      <c r="L158" s="131"/>
      <c r="M158" s="135"/>
      <c r="N158" s="136"/>
      <c r="O158" s="136"/>
      <c r="P158" s="137">
        <f>P159</f>
        <v>225.32509199999998</v>
      </c>
      <c r="Q158" s="136"/>
      <c r="R158" s="137">
        <f>R159</f>
        <v>0</v>
      </c>
      <c r="S158" s="136"/>
      <c r="T158" s="138">
        <f>T159</f>
        <v>0</v>
      </c>
      <c r="AR158" s="132" t="s">
        <v>73</v>
      </c>
      <c r="AT158" s="139" t="s">
        <v>65</v>
      </c>
      <c r="AU158" s="139" t="s">
        <v>73</v>
      </c>
      <c r="AY158" s="132" t="s">
        <v>127</v>
      </c>
      <c r="BK158" s="140">
        <f>BK159</f>
        <v>0</v>
      </c>
    </row>
    <row r="159" spans="1:65" s="2" customFormat="1" ht="24" customHeight="1" x14ac:dyDescent="0.2">
      <c r="A159" s="26"/>
      <c r="B159" s="143"/>
      <c r="C159" s="144" t="s">
        <v>230</v>
      </c>
      <c r="D159" s="144" t="s">
        <v>130</v>
      </c>
      <c r="E159" s="145" t="s">
        <v>231</v>
      </c>
      <c r="F159" s="146" t="s">
        <v>232</v>
      </c>
      <c r="G159" s="147" t="s">
        <v>203</v>
      </c>
      <c r="H159" s="148">
        <v>91.483999999999995</v>
      </c>
      <c r="I159" s="149"/>
      <c r="J159" s="149"/>
      <c r="K159" s="150"/>
      <c r="L159" s="27"/>
      <c r="M159" s="151" t="s">
        <v>1</v>
      </c>
      <c r="N159" s="152" t="s">
        <v>32</v>
      </c>
      <c r="O159" s="153">
        <v>2.4630000000000001</v>
      </c>
      <c r="P159" s="153">
        <f>O159*H159</f>
        <v>225.32509199999998</v>
      </c>
      <c r="Q159" s="153">
        <v>0</v>
      </c>
      <c r="R159" s="153">
        <f>Q159*H159</f>
        <v>0</v>
      </c>
      <c r="S159" s="153">
        <v>0</v>
      </c>
      <c r="T159" s="154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134</v>
      </c>
      <c r="AT159" s="155" t="s">
        <v>130</v>
      </c>
      <c r="AU159" s="155" t="s">
        <v>79</v>
      </c>
      <c r="AY159" s="14" t="s">
        <v>127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4" t="s">
        <v>79</v>
      </c>
      <c r="BK159" s="156">
        <f>ROUND(I159*H159,2)</f>
        <v>0</v>
      </c>
      <c r="BL159" s="14" t="s">
        <v>134</v>
      </c>
      <c r="BM159" s="155" t="s">
        <v>233</v>
      </c>
    </row>
    <row r="160" spans="1:65" s="12" customFormat="1" ht="25.95" customHeight="1" x14ac:dyDescent="0.25">
      <c r="B160" s="131"/>
      <c r="D160" s="132" t="s">
        <v>65</v>
      </c>
      <c r="E160" s="133" t="s">
        <v>234</v>
      </c>
      <c r="F160" s="133" t="s">
        <v>235</v>
      </c>
      <c r="J160" s="134"/>
      <c r="L160" s="131"/>
      <c r="M160" s="135"/>
      <c r="N160" s="136"/>
      <c r="O160" s="136"/>
      <c r="P160" s="137">
        <f>P161+P165+P170+P181</f>
        <v>1979.1476155</v>
      </c>
      <c r="Q160" s="136"/>
      <c r="R160" s="137">
        <f>R161+R165+R170+R181</f>
        <v>16.03434266</v>
      </c>
      <c r="S160" s="136"/>
      <c r="T160" s="138">
        <f>T161+T165+T170+T181</f>
        <v>5.6950295999999998</v>
      </c>
      <c r="AR160" s="132" t="s">
        <v>79</v>
      </c>
      <c r="AT160" s="139" t="s">
        <v>65</v>
      </c>
      <c r="AU160" s="139" t="s">
        <v>66</v>
      </c>
      <c r="AY160" s="132" t="s">
        <v>127</v>
      </c>
      <c r="BK160" s="140">
        <f>BK161+BK165+BK170+BK181</f>
        <v>0</v>
      </c>
    </row>
    <row r="161" spans="1:65" s="12" customFormat="1" ht="22.95" customHeight="1" x14ac:dyDescent="0.25">
      <c r="B161" s="131"/>
      <c r="D161" s="132" t="s">
        <v>65</v>
      </c>
      <c r="E161" s="141" t="s">
        <v>236</v>
      </c>
      <c r="F161" s="141" t="s">
        <v>237</v>
      </c>
      <c r="J161" s="142"/>
      <c r="L161" s="131"/>
      <c r="M161" s="135"/>
      <c r="N161" s="136"/>
      <c r="O161" s="136"/>
      <c r="P161" s="137">
        <f>SUM(P162:P164)</f>
        <v>0</v>
      </c>
      <c r="Q161" s="136"/>
      <c r="R161" s="137">
        <f>SUM(R162:R164)</f>
        <v>0.19931399999999999</v>
      </c>
      <c r="S161" s="136"/>
      <c r="T161" s="138">
        <f>SUM(T162:T164)</f>
        <v>0</v>
      </c>
      <c r="AR161" s="132" t="s">
        <v>79</v>
      </c>
      <c r="AT161" s="139" t="s">
        <v>65</v>
      </c>
      <c r="AU161" s="139" t="s">
        <v>73</v>
      </c>
      <c r="AY161" s="132" t="s">
        <v>127</v>
      </c>
      <c r="BK161" s="140">
        <f>SUM(BK162:BK164)</f>
        <v>0</v>
      </c>
    </row>
    <row r="162" spans="1:65" s="2" customFormat="1" ht="24" customHeight="1" x14ac:dyDescent="0.2">
      <c r="A162" s="26"/>
      <c r="B162" s="143"/>
      <c r="C162" s="144" t="s">
        <v>238</v>
      </c>
      <c r="D162" s="144" t="s">
        <v>130</v>
      </c>
      <c r="E162" s="145" t="s">
        <v>239</v>
      </c>
      <c r="F162" s="146" t="s">
        <v>240</v>
      </c>
      <c r="G162" s="147" t="s">
        <v>133</v>
      </c>
      <c r="H162" s="148">
        <v>86.658000000000001</v>
      </c>
      <c r="I162" s="149"/>
      <c r="J162" s="149"/>
      <c r="K162" s="150"/>
      <c r="L162" s="27"/>
      <c r="M162" s="151" t="s">
        <v>1</v>
      </c>
      <c r="N162" s="152" t="s">
        <v>32</v>
      </c>
      <c r="O162" s="153">
        <v>0</v>
      </c>
      <c r="P162" s="153">
        <f>O162*H162</f>
        <v>0</v>
      </c>
      <c r="Q162" s="153">
        <v>0</v>
      </c>
      <c r="R162" s="153">
        <f>Q162*H162</f>
        <v>0</v>
      </c>
      <c r="S162" s="153">
        <v>0</v>
      </c>
      <c r="T162" s="154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188</v>
      </c>
      <c r="AT162" s="155" t="s">
        <v>130</v>
      </c>
      <c r="AU162" s="155" t="s">
        <v>79</v>
      </c>
      <c r="AY162" s="14" t="s">
        <v>127</v>
      </c>
      <c r="BE162" s="156">
        <f>IF(N162="základná",J162,0)</f>
        <v>0</v>
      </c>
      <c r="BF162" s="156">
        <f>IF(N162="znížená",J162,0)</f>
        <v>0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4" t="s">
        <v>79</v>
      </c>
      <c r="BK162" s="156">
        <f>ROUND(I162*H162,2)</f>
        <v>0</v>
      </c>
      <c r="BL162" s="14" t="s">
        <v>188</v>
      </c>
      <c r="BM162" s="155" t="s">
        <v>241</v>
      </c>
    </row>
    <row r="163" spans="1:65" s="2" customFormat="1" ht="24" customHeight="1" x14ac:dyDescent="0.2">
      <c r="A163" s="26"/>
      <c r="B163" s="143"/>
      <c r="C163" s="157" t="s">
        <v>242</v>
      </c>
      <c r="D163" s="157" t="s">
        <v>243</v>
      </c>
      <c r="E163" s="158" t="s">
        <v>244</v>
      </c>
      <c r="F163" s="159" t="s">
        <v>245</v>
      </c>
      <c r="G163" s="160" t="s">
        <v>133</v>
      </c>
      <c r="H163" s="161">
        <v>99.656999999999996</v>
      </c>
      <c r="I163" s="162"/>
      <c r="J163" s="162"/>
      <c r="K163" s="163"/>
      <c r="L163" s="164"/>
      <c r="M163" s="165" t="s">
        <v>1</v>
      </c>
      <c r="N163" s="166" t="s">
        <v>32</v>
      </c>
      <c r="O163" s="153">
        <v>0</v>
      </c>
      <c r="P163" s="153">
        <f>O163*H163</f>
        <v>0</v>
      </c>
      <c r="Q163" s="153">
        <v>2E-3</v>
      </c>
      <c r="R163" s="153">
        <f>Q163*H163</f>
        <v>0.19931399999999999</v>
      </c>
      <c r="S163" s="153">
        <v>0</v>
      </c>
      <c r="T163" s="154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246</v>
      </c>
      <c r="AT163" s="155" t="s">
        <v>243</v>
      </c>
      <c r="AU163" s="155" t="s">
        <v>79</v>
      </c>
      <c r="AY163" s="14" t="s">
        <v>127</v>
      </c>
      <c r="BE163" s="156">
        <f>IF(N163="základná",J163,0)</f>
        <v>0</v>
      </c>
      <c r="BF163" s="156">
        <f>IF(N163="znížená",J163,0)</f>
        <v>0</v>
      </c>
      <c r="BG163" s="156">
        <f>IF(N163="zákl. prenesená",J163,0)</f>
        <v>0</v>
      </c>
      <c r="BH163" s="156">
        <f>IF(N163="zníž. prenesená",J163,0)</f>
        <v>0</v>
      </c>
      <c r="BI163" s="156">
        <f>IF(N163="nulová",J163,0)</f>
        <v>0</v>
      </c>
      <c r="BJ163" s="14" t="s">
        <v>79</v>
      </c>
      <c r="BK163" s="156">
        <f>ROUND(I163*H163,2)</f>
        <v>0</v>
      </c>
      <c r="BL163" s="14" t="s">
        <v>188</v>
      </c>
      <c r="BM163" s="155" t="s">
        <v>247</v>
      </c>
    </row>
    <row r="164" spans="1:65" s="2" customFormat="1" ht="24" customHeight="1" x14ac:dyDescent="0.2">
      <c r="A164" s="26"/>
      <c r="B164" s="143"/>
      <c r="C164" s="144" t="s">
        <v>248</v>
      </c>
      <c r="D164" s="144" t="s">
        <v>130</v>
      </c>
      <c r="E164" s="145" t="s">
        <v>249</v>
      </c>
      <c r="F164" s="146" t="s">
        <v>250</v>
      </c>
      <c r="G164" s="147" t="s">
        <v>251</v>
      </c>
      <c r="H164" s="148">
        <v>3.581</v>
      </c>
      <c r="I164" s="149"/>
      <c r="J164" s="149"/>
      <c r="K164" s="150"/>
      <c r="L164" s="27"/>
      <c r="M164" s="151" t="s">
        <v>1</v>
      </c>
      <c r="N164" s="152" t="s">
        <v>32</v>
      </c>
      <c r="O164" s="153">
        <v>0</v>
      </c>
      <c r="P164" s="153">
        <f>O164*H164</f>
        <v>0</v>
      </c>
      <c r="Q164" s="153">
        <v>0</v>
      </c>
      <c r="R164" s="153">
        <f>Q164*H164</f>
        <v>0</v>
      </c>
      <c r="S164" s="153">
        <v>0</v>
      </c>
      <c r="T164" s="154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188</v>
      </c>
      <c r="AT164" s="155" t="s">
        <v>130</v>
      </c>
      <c r="AU164" s="155" t="s">
        <v>79</v>
      </c>
      <c r="AY164" s="14" t="s">
        <v>127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4" t="s">
        <v>79</v>
      </c>
      <c r="BK164" s="156">
        <f>ROUND(I164*H164,2)</f>
        <v>0</v>
      </c>
      <c r="BL164" s="14" t="s">
        <v>188</v>
      </c>
      <c r="BM164" s="155" t="s">
        <v>252</v>
      </c>
    </row>
    <row r="165" spans="1:65" s="12" customFormat="1" ht="22.95" customHeight="1" x14ac:dyDescent="0.25">
      <c r="B165" s="131"/>
      <c r="D165" s="132" t="s">
        <v>65</v>
      </c>
      <c r="E165" s="141" t="s">
        <v>253</v>
      </c>
      <c r="F165" s="141" t="s">
        <v>254</v>
      </c>
      <c r="J165" s="142"/>
      <c r="L165" s="131"/>
      <c r="M165" s="135"/>
      <c r="N165" s="136"/>
      <c r="O165" s="136"/>
      <c r="P165" s="137">
        <f>SUM(P166:P169)</f>
        <v>26.383238540000001</v>
      </c>
      <c r="Q165" s="136"/>
      <c r="R165" s="137">
        <f>SUM(R166:R169)</f>
        <v>0.21418110000000001</v>
      </c>
      <c r="S165" s="136"/>
      <c r="T165" s="138">
        <f>SUM(T166:T169)</f>
        <v>1.1989535999999998</v>
      </c>
      <c r="AR165" s="132" t="s">
        <v>79</v>
      </c>
      <c r="AT165" s="139" t="s">
        <v>65</v>
      </c>
      <c r="AU165" s="139" t="s">
        <v>73</v>
      </c>
      <c r="AY165" s="132" t="s">
        <v>127</v>
      </c>
      <c r="BK165" s="140">
        <f>SUM(BK166:BK169)</f>
        <v>0</v>
      </c>
    </row>
    <row r="166" spans="1:65" s="2" customFormat="1" ht="36" customHeight="1" x14ac:dyDescent="0.2">
      <c r="A166" s="26"/>
      <c r="B166" s="143"/>
      <c r="C166" s="144" t="s">
        <v>255</v>
      </c>
      <c r="D166" s="144" t="s">
        <v>130</v>
      </c>
      <c r="E166" s="145" t="s">
        <v>256</v>
      </c>
      <c r="F166" s="146" t="s">
        <v>257</v>
      </c>
      <c r="G166" s="147" t="s">
        <v>133</v>
      </c>
      <c r="H166" s="148">
        <v>499.56400000000002</v>
      </c>
      <c r="I166" s="149"/>
      <c r="J166" s="149"/>
      <c r="K166" s="150"/>
      <c r="L166" s="27"/>
      <c r="M166" s="151" t="s">
        <v>1</v>
      </c>
      <c r="N166" s="152" t="s">
        <v>32</v>
      </c>
      <c r="O166" s="153">
        <v>4.8500000000000001E-2</v>
      </c>
      <c r="P166" s="153">
        <f>O166*H166</f>
        <v>24.228854000000002</v>
      </c>
      <c r="Q166" s="153">
        <v>0</v>
      </c>
      <c r="R166" s="153">
        <f>Q166*H166</f>
        <v>0</v>
      </c>
      <c r="S166" s="153">
        <v>2.3999999999999998E-3</v>
      </c>
      <c r="T166" s="154">
        <f>S166*H166</f>
        <v>1.1989535999999998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188</v>
      </c>
      <c r="AT166" s="155" t="s">
        <v>130</v>
      </c>
      <c r="AU166" s="155" t="s">
        <v>79</v>
      </c>
      <c r="AY166" s="14" t="s">
        <v>127</v>
      </c>
      <c r="BE166" s="156">
        <f>IF(N166="základná",J166,0)</f>
        <v>0</v>
      </c>
      <c r="BF166" s="156">
        <f>IF(N166="znížená",J166,0)</f>
        <v>0</v>
      </c>
      <c r="BG166" s="156">
        <f>IF(N166="zákl. prenesená",J166,0)</f>
        <v>0</v>
      </c>
      <c r="BH166" s="156">
        <f>IF(N166="zníž. prenesená",J166,0)</f>
        <v>0</v>
      </c>
      <c r="BI166" s="156">
        <f>IF(N166="nulová",J166,0)</f>
        <v>0</v>
      </c>
      <c r="BJ166" s="14" t="s">
        <v>79</v>
      </c>
      <c r="BK166" s="156">
        <f>ROUND(I166*H166,2)</f>
        <v>0</v>
      </c>
      <c r="BL166" s="14" t="s">
        <v>188</v>
      </c>
      <c r="BM166" s="155" t="s">
        <v>258</v>
      </c>
    </row>
    <row r="167" spans="1:65" s="2" customFormat="1" ht="36" customHeight="1" x14ac:dyDescent="0.2">
      <c r="A167" s="26"/>
      <c r="B167" s="143"/>
      <c r="C167" s="144" t="s">
        <v>259</v>
      </c>
      <c r="D167" s="144" t="s">
        <v>130</v>
      </c>
      <c r="E167" s="145" t="s">
        <v>260</v>
      </c>
      <c r="F167" s="146" t="s">
        <v>261</v>
      </c>
      <c r="G167" s="147" t="s">
        <v>133</v>
      </c>
      <c r="H167" s="148">
        <v>33.33</v>
      </c>
      <c r="I167" s="149"/>
      <c r="J167" s="149"/>
      <c r="K167" s="150"/>
      <c r="L167" s="27"/>
      <c r="M167" s="151" t="s">
        <v>1</v>
      </c>
      <c r="N167" s="152" t="s">
        <v>32</v>
      </c>
      <c r="O167" s="153">
        <v>6.4638000000000001E-2</v>
      </c>
      <c r="P167" s="153">
        <f>O167*H167</f>
        <v>2.1543845400000001</v>
      </c>
      <c r="Q167" s="153">
        <v>0</v>
      </c>
      <c r="R167" s="153">
        <f>Q167*H167</f>
        <v>0</v>
      </c>
      <c r="S167" s="153">
        <v>0</v>
      </c>
      <c r="T167" s="154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188</v>
      </c>
      <c r="AT167" s="155" t="s">
        <v>130</v>
      </c>
      <c r="AU167" s="155" t="s">
        <v>79</v>
      </c>
      <c r="AY167" s="14" t="s">
        <v>127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4" t="s">
        <v>79</v>
      </c>
      <c r="BK167" s="156">
        <f>ROUND(I167*H167,2)</f>
        <v>0</v>
      </c>
      <c r="BL167" s="14" t="s">
        <v>188</v>
      </c>
      <c r="BM167" s="155" t="s">
        <v>262</v>
      </c>
    </row>
    <row r="168" spans="1:65" s="2" customFormat="1" ht="24" customHeight="1" x14ac:dyDescent="0.2">
      <c r="A168" s="26"/>
      <c r="B168" s="143"/>
      <c r="C168" s="157" t="s">
        <v>246</v>
      </c>
      <c r="D168" s="157" t="s">
        <v>243</v>
      </c>
      <c r="E168" s="158" t="s">
        <v>263</v>
      </c>
      <c r="F168" s="159" t="s">
        <v>264</v>
      </c>
      <c r="G168" s="160" t="s">
        <v>133</v>
      </c>
      <c r="H168" s="161">
        <v>33.997</v>
      </c>
      <c r="I168" s="162"/>
      <c r="J168" s="162"/>
      <c r="K168" s="163"/>
      <c r="L168" s="164"/>
      <c r="M168" s="165" t="s">
        <v>1</v>
      </c>
      <c r="N168" s="166" t="s">
        <v>32</v>
      </c>
      <c r="O168" s="153">
        <v>0</v>
      </c>
      <c r="P168" s="153">
        <f>O168*H168</f>
        <v>0</v>
      </c>
      <c r="Q168" s="153">
        <v>6.3E-3</v>
      </c>
      <c r="R168" s="153">
        <f>Q168*H168</f>
        <v>0.21418110000000001</v>
      </c>
      <c r="S168" s="153">
        <v>0</v>
      </c>
      <c r="T168" s="154">
        <f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246</v>
      </c>
      <c r="AT168" s="155" t="s">
        <v>243</v>
      </c>
      <c r="AU168" s="155" t="s">
        <v>79</v>
      </c>
      <c r="AY168" s="14" t="s">
        <v>127</v>
      </c>
      <c r="BE168" s="156">
        <f>IF(N168="základná",J168,0)</f>
        <v>0</v>
      </c>
      <c r="BF168" s="156">
        <f>IF(N168="znížená",J168,0)</f>
        <v>0</v>
      </c>
      <c r="BG168" s="156">
        <f>IF(N168="zákl. prenesená",J168,0)</f>
        <v>0</v>
      </c>
      <c r="BH168" s="156">
        <f>IF(N168="zníž. prenesená",J168,0)</f>
        <v>0</v>
      </c>
      <c r="BI168" s="156">
        <f>IF(N168="nulová",J168,0)</f>
        <v>0</v>
      </c>
      <c r="BJ168" s="14" t="s">
        <v>79</v>
      </c>
      <c r="BK168" s="156">
        <f>ROUND(I168*H168,2)</f>
        <v>0</v>
      </c>
      <c r="BL168" s="14" t="s">
        <v>188</v>
      </c>
      <c r="BM168" s="155" t="s">
        <v>265</v>
      </c>
    </row>
    <row r="169" spans="1:65" s="2" customFormat="1" ht="24" customHeight="1" x14ac:dyDescent="0.2">
      <c r="A169" s="26"/>
      <c r="B169" s="143"/>
      <c r="C169" s="144" t="s">
        <v>266</v>
      </c>
      <c r="D169" s="144" t="s">
        <v>130</v>
      </c>
      <c r="E169" s="145" t="s">
        <v>267</v>
      </c>
      <c r="F169" s="146" t="s">
        <v>268</v>
      </c>
      <c r="G169" s="147" t="s">
        <v>251</v>
      </c>
      <c r="H169" s="148">
        <v>11.198</v>
      </c>
      <c r="I169" s="149"/>
      <c r="J169" s="149"/>
      <c r="K169" s="150"/>
      <c r="L169" s="27"/>
      <c r="M169" s="151" t="s">
        <v>1</v>
      </c>
      <c r="N169" s="152" t="s">
        <v>32</v>
      </c>
      <c r="O169" s="153">
        <v>0</v>
      </c>
      <c r="P169" s="153">
        <f>O169*H169</f>
        <v>0</v>
      </c>
      <c r="Q169" s="153">
        <v>0</v>
      </c>
      <c r="R169" s="153">
        <f>Q169*H169</f>
        <v>0</v>
      </c>
      <c r="S169" s="153">
        <v>0</v>
      </c>
      <c r="T169" s="154">
        <f>S169*H169</f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188</v>
      </c>
      <c r="AT169" s="155" t="s">
        <v>130</v>
      </c>
      <c r="AU169" s="155" t="s">
        <v>79</v>
      </c>
      <c r="AY169" s="14" t="s">
        <v>127</v>
      </c>
      <c r="BE169" s="156">
        <f>IF(N169="základná",J169,0)</f>
        <v>0</v>
      </c>
      <c r="BF169" s="156">
        <f>IF(N169="znížená",J169,0)</f>
        <v>0</v>
      </c>
      <c r="BG169" s="156">
        <f>IF(N169="zákl. prenesená",J169,0)</f>
        <v>0</v>
      </c>
      <c r="BH169" s="156">
        <f>IF(N169="zníž. prenesená",J169,0)</f>
        <v>0</v>
      </c>
      <c r="BI169" s="156">
        <f>IF(N169="nulová",J169,0)</f>
        <v>0</v>
      </c>
      <c r="BJ169" s="14" t="s">
        <v>79</v>
      </c>
      <c r="BK169" s="156">
        <f>ROUND(I169*H169,2)</f>
        <v>0</v>
      </c>
      <c r="BL169" s="14" t="s">
        <v>188</v>
      </c>
      <c r="BM169" s="155" t="s">
        <v>269</v>
      </c>
    </row>
    <row r="170" spans="1:65" s="12" customFormat="1" ht="22.95" customHeight="1" x14ac:dyDescent="0.25">
      <c r="B170" s="131"/>
      <c r="D170" s="132" t="s">
        <v>65</v>
      </c>
      <c r="E170" s="141" t="s">
        <v>270</v>
      </c>
      <c r="F170" s="141" t="s">
        <v>271</v>
      </c>
      <c r="J170" s="142"/>
      <c r="L170" s="131"/>
      <c r="M170" s="135"/>
      <c r="N170" s="136"/>
      <c r="O170" s="136"/>
      <c r="P170" s="137">
        <f>SUM(P171:P180)</f>
        <v>389.43956600000001</v>
      </c>
      <c r="Q170" s="136"/>
      <c r="R170" s="137">
        <f>SUM(R171:R180)</f>
        <v>2.08466</v>
      </c>
      <c r="S170" s="136"/>
      <c r="T170" s="138">
        <f>SUM(T171:T180)</f>
        <v>0</v>
      </c>
      <c r="AR170" s="132" t="s">
        <v>79</v>
      </c>
      <c r="AT170" s="139" t="s">
        <v>65</v>
      </c>
      <c r="AU170" s="139" t="s">
        <v>73</v>
      </c>
      <c r="AY170" s="132" t="s">
        <v>127</v>
      </c>
      <c r="BK170" s="140">
        <f>SUM(BK171:BK180)</f>
        <v>0</v>
      </c>
    </row>
    <row r="171" spans="1:65" s="2" customFormat="1" ht="24" customHeight="1" x14ac:dyDescent="0.2">
      <c r="A171" s="26"/>
      <c r="B171" s="143"/>
      <c r="C171" s="144" t="s">
        <v>272</v>
      </c>
      <c r="D171" s="144" t="s">
        <v>130</v>
      </c>
      <c r="E171" s="145" t="s">
        <v>273</v>
      </c>
      <c r="F171" s="146" t="s">
        <v>274</v>
      </c>
      <c r="G171" s="147" t="s">
        <v>186</v>
      </c>
      <c r="H171" s="148">
        <v>54.5</v>
      </c>
      <c r="I171" s="149"/>
      <c r="J171" s="149"/>
      <c r="K171" s="150"/>
      <c r="L171" s="27"/>
      <c r="M171" s="151" t="s">
        <v>1</v>
      </c>
      <c r="N171" s="152" t="s">
        <v>32</v>
      </c>
      <c r="O171" s="153">
        <v>0.96240999999999999</v>
      </c>
      <c r="P171" s="153">
        <f t="shared" ref="P171:P180" si="18">O171*H171</f>
        <v>52.451344999999996</v>
      </c>
      <c r="Q171" s="153">
        <v>5.1000000000000004E-3</v>
      </c>
      <c r="R171" s="153">
        <f t="shared" ref="R171:R180" si="19">Q171*H171</f>
        <v>0.27795000000000003</v>
      </c>
      <c r="S171" s="153">
        <v>0</v>
      </c>
      <c r="T171" s="154">
        <f t="shared" ref="T171:T180" si="20">S171*H171</f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188</v>
      </c>
      <c r="AT171" s="155" t="s">
        <v>130</v>
      </c>
      <c r="AU171" s="155" t="s">
        <v>79</v>
      </c>
      <c r="AY171" s="14" t="s">
        <v>127</v>
      </c>
      <c r="BE171" s="156">
        <f t="shared" ref="BE171:BE180" si="21">IF(N171="základná",J171,0)</f>
        <v>0</v>
      </c>
      <c r="BF171" s="156">
        <f t="shared" ref="BF171:BF180" si="22">IF(N171="znížená",J171,0)</f>
        <v>0</v>
      </c>
      <c r="BG171" s="156">
        <f t="shared" ref="BG171:BG180" si="23">IF(N171="zákl. prenesená",J171,0)</f>
        <v>0</v>
      </c>
      <c r="BH171" s="156">
        <f t="shared" ref="BH171:BH180" si="24">IF(N171="zníž. prenesená",J171,0)</f>
        <v>0</v>
      </c>
      <c r="BI171" s="156">
        <f t="shared" ref="BI171:BI180" si="25">IF(N171="nulová",J171,0)</f>
        <v>0</v>
      </c>
      <c r="BJ171" s="14" t="s">
        <v>79</v>
      </c>
      <c r="BK171" s="156">
        <f t="shared" ref="BK171:BK180" si="26">ROUND(I171*H171,2)</f>
        <v>0</v>
      </c>
      <c r="BL171" s="14" t="s">
        <v>188</v>
      </c>
      <c r="BM171" s="155" t="s">
        <v>275</v>
      </c>
    </row>
    <row r="172" spans="1:65" s="2" customFormat="1" ht="24" customHeight="1" x14ac:dyDescent="0.2">
      <c r="A172" s="26"/>
      <c r="B172" s="143"/>
      <c r="C172" s="144" t="s">
        <v>276</v>
      </c>
      <c r="D172" s="144" t="s">
        <v>130</v>
      </c>
      <c r="E172" s="145" t="s">
        <v>277</v>
      </c>
      <c r="F172" s="146" t="s">
        <v>278</v>
      </c>
      <c r="G172" s="147" t="s">
        <v>186</v>
      </c>
      <c r="H172" s="148">
        <v>20.3</v>
      </c>
      <c r="I172" s="149"/>
      <c r="J172" s="149"/>
      <c r="K172" s="150"/>
      <c r="L172" s="27"/>
      <c r="M172" s="151" t="s">
        <v>1</v>
      </c>
      <c r="N172" s="152" t="s">
        <v>32</v>
      </c>
      <c r="O172" s="153">
        <v>0.96240999999999999</v>
      </c>
      <c r="P172" s="153">
        <f t="shared" si="18"/>
        <v>19.536923000000002</v>
      </c>
      <c r="Q172" s="153">
        <v>5.1000000000000004E-3</v>
      </c>
      <c r="R172" s="153">
        <f t="shared" si="19"/>
        <v>0.10353000000000001</v>
      </c>
      <c r="S172" s="153">
        <v>0</v>
      </c>
      <c r="T172" s="154">
        <f t="shared" si="20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188</v>
      </c>
      <c r="AT172" s="155" t="s">
        <v>130</v>
      </c>
      <c r="AU172" s="155" t="s">
        <v>79</v>
      </c>
      <c r="AY172" s="14" t="s">
        <v>127</v>
      </c>
      <c r="BE172" s="156">
        <f t="shared" si="21"/>
        <v>0</v>
      </c>
      <c r="BF172" s="156">
        <f t="shared" si="22"/>
        <v>0</v>
      </c>
      <c r="BG172" s="156">
        <f t="shared" si="23"/>
        <v>0</v>
      </c>
      <c r="BH172" s="156">
        <f t="shared" si="24"/>
        <v>0</v>
      </c>
      <c r="BI172" s="156">
        <f t="shared" si="25"/>
        <v>0</v>
      </c>
      <c r="BJ172" s="14" t="s">
        <v>79</v>
      </c>
      <c r="BK172" s="156">
        <f t="shared" si="26"/>
        <v>0</v>
      </c>
      <c r="BL172" s="14" t="s">
        <v>188</v>
      </c>
      <c r="BM172" s="155" t="s">
        <v>279</v>
      </c>
    </row>
    <row r="173" spans="1:65" s="2" customFormat="1" ht="24" customHeight="1" x14ac:dyDescent="0.2">
      <c r="A173" s="26"/>
      <c r="B173" s="143"/>
      <c r="C173" s="144" t="s">
        <v>280</v>
      </c>
      <c r="D173" s="144" t="s">
        <v>130</v>
      </c>
      <c r="E173" s="145" t="s">
        <v>281</v>
      </c>
      <c r="F173" s="146" t="s">
        <v>282</v>
      </c>
      <c r="G173" s="147" t="s">
        <v>186</v>
      </c>
      <c r="H173" s="148">
        <v>7.5</v>
      </c>
      <c r="I173" s="149"/>
      <c r="J173" s="149"/>
      <c r="K173" s="150"/>
      <c r="L173" s="27"/>
      <c r="M173" s="151" t="s">
        <v>1</v>
      </c>
      <c r="N173" s="152" t="s">
        <v>32</v>
      </c>
      <c r="O173" s="153">
        <v>0.96199999999999997</v>
      </c>
      <c r="P173" s="153">
        <f t="shared" si="18"/>
        <v>7.2149999999999999</v>
      </c>
      <c r="Q173" s="153">
        <v>5.1000000000000004E-3</v>
      </c>
      <c r="R173" s="153">
        <f t="shared" si="19"/>
        <v>3.8250000000000006E-2</v>
      </c>
      <c r="S173" s="153">
        <v>0</v>
      </c>
      <c r="T173" s="154">
        <f t="shared" si="20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188</v>
      </c>
      <c r="AT173" s="155" t="s">
        <v>130</v>
      </c>
      <c r="AU173" s="155" t="s">
        <v>79</v>
      </c>
      <c r="AY173" s="14" t="s">
        <v>127</v>
      </c>
      <c r="BE173" s="156">
        <f t="shared" si="21"/>
        <v>0</v>
      </c>
      <c r="BF173" s="156">
        <f t="shared" si="22"/>
        <v>0</v>
      </c>
      <c r="BG173" s="156">
        <f t="shared" si="23"/>
        <v>0</v>
      </c>
      <c r="BH173" s="156">
        <f t="shared" si="24"/>
        <v>0</v>
      </c>
      <c r="BI173" s="156">
        <f t="shared" si="25"/>
        <v>0</v>
      </c>
      <c r="BJ173" s="14" t="s">
        <v>79</v>
      </c>
      <c r="BK173" s="156">
        <f t="shared" si="26"/>
        <v>0</v>
      </c>
      <c r="BL173" s="14" t="s">
        <v>188</v>
      </c>
      <c r="BM173" s="155" t="s">
        <v>283</v>
      </c>
    </row>
    <row r="174" spans="1:65" s="2" customFormat="1" ht="24" customHeight="1" x14ac:dyDescent="0.2">
      <c r="A174" s="26"/>
      <c r="B174" s="143"/>
      <c r="C174" s="144" t="s">
        <v>284</v>
      </c>
      <c r="D174" s="144" t="s">
        <v>130</v>
      </c>
      <c r="E174" s="145" t="s">
        <v>285</v>
      </c>
      <c r="F174" s="146" t="s">
        <v>286</v>
      </c>
      <c r="G174" s="147" t="s">
        <v>186</v>
      </c>
      <c r="H174" s="148">
        <v>34</v>
      </c>
      <c r="I174" s="149"/>
      <c r="J174" s="149"/>
      <c r="K174" s="150"/>
      <c r="L174" s="27"/>
      <c r="M174" s="151" t="s">
        <v>1</v>
      </c>
      <c r="N174" s="152" t="s">
        <v>32</v>
      </c>
      <c r="O174" s="153">
        <v>0.96240999999999999</v>
      </c>
      <c r="P174" s="153">
        <f t="shared" si="18"/>
        <v>32.721939999999996</v>
      </c>
      <c r="Q174" s="153">
        <v>5.1000000000000004E-3</v>
      </c>
      <c r="R174" s="153">
        <f t="shared" si="19"/>
        <v>0.1734</v>
      </c>
      <c r="S174" s="153">
        <v>0</v>
      </c>
      <c r="T174" s="154">
        <f t="shared" si="20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188</v>
      </c>
      <c r="AT174" s="155" t="s">
        <v>130</v>
      </c>
      <c r="AU174" s="155" t="s">
        <v>79</v>
      </c>
      <c r="AY174" s="14" t="s">
        <v>127</v>
      </c>
      <c r="BE174" s="156">
        <f t="shared" si="21"/>
        <v>0</v>
      </c>
      <c r="BF174" s="156">
        <f t="shared" si="22"/>
        <v>0</v>
      </c>
      <c r="BG174" s="156">
        <f t="shared" si="23"/>
        <v>0</v>
      </c>
      <c r="BH174" s="156">
        <f t="shared" si="24"/>
        <v>0</v>
      </c>
      <c r="BI174" s="156">
        <f t="shared" si="25"/>
        <v>0</v>
      </c>
      <c r="BJ174" s="14" t="s">
        <v>79</v>
      </c>
      <c r="BK174" s="156">
        <f t="shared" si="26"/>
        <v>0</v>
      </c>
      <c r="BL174" s="14" t="s">
        <v>188</v>
      </c>
      <c r="BM174" s="155" t="s">
        <v>287</v>
      </c>
    </row>
    <row r="175" spans="1:65" s="2" customFormat="1" ht="36" customHeight="1" x14ac:dyDescent="0.2">
      <c r="A175" s="26"/>
      <c r="B175" s="143"/>
      <c r="C175" s="144" t="s">
        <v>288</v>
      </c>
      <c r="D175" s="144" t="s">
        <v>130</v>
      </c>
      <c r="E175" s="145" t="s">
        <v>289</v>
      </c>
      <c r="F175" s="146" t="s">
        <v>290</v>
      </c>
      <c r="G175" s="147" t="s">
        <v>186</v>
      </c>
      <c r="H175" s="148">
        <v>135.19999999999999</v>
      </c>
      <c r="I175" s="149"/>
      <c r="J175" s="149"/>
      <c r="K175" s="150"/>
      <c r="L175" s="27"/>
      <c r="M175" s="151" t="s">
        <v>1</v>
      </c>
      <c r="N175" s="152" t="s">
        <v>32</v>
      </c>
      <c r="O175" s="153">
        <v>0.96240999999999999</v>
      </c>
      <c r="P175" s="153">
        <f t="shared" si="18"/>
        <v>130.11783199999999</v>
      </c>
      <c r="Q175" s="153">
        <v>5.1000000000000004E-3</v>
      </c>
      <c r="R175" s="153">
        <f t="shared" si="19"/>
        <v>0.68952000000000002</v>
      </c>
      <c r="S175" s="153">
        <v>0</v>
      </c>
      <c r="T175" s="154">
        <f t="shared" si="20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188</v>
      </c>
      <c r="AT175" s="155" t="s">
        <v>130</v>
      </c>
      <c r="AU175" s="155" t="s">
        <v>79</v>
      </c>
      <c r="AY175" s="14" t="s">
        <v>127</v>
      </c>
      <c r="BE175" s="156">
        <f t="shared" si="21"/>
        <v>0</v>
      </c>
      <c r="BF175" s="156">
        <f t="shared" si="22"/>
        <v>0</v>
      </c>
      <c r="BG175" s="156">
        <f t="shared" si="23"/>
        <v>0</v>
      </c>
      <c r="BH175" s="156">
        <f t="shared" si="24"/>
        <v>0</v>
      </c>
      <c r="BI175" s="156">
        <f t="shared" si="25"/>
        <v>0</v>
      </c>
      <c r="BJ175" s="14" t="s">
        <v>79</v>
      </c>
      <c r="BK175" s="156">
        <f t="shared" si="26"/>
        <v>0</v>
      </c>
      <c r="BL175" s="14" t="s">
        <v>188</v>
      </c>
      <c r="BM175" s="155" t="s">
        <v>291</v>
      </c>
    </row>
    <row r="176" spans="1:65" s="2" customFormat="1" ht="24" customHeight="1" x14ac:dyDescent="0.2">
      <c r="A176" s="26"/>
      <c r="B176" s="143"/>
      <c r="C176" s="144" t="s">
        <v>292</v>
      </c>
      <c r="D176" s="144" t="s">
        <v>130</v>
      </c>
      <c r="E176" s="145" t="s">
        <v>293</v>
      </c>
      <c r="F176" s="146" t="s">
        <v>294</v>
      </c>
      <c r="G176" s="147" t="s">
        <v>186</v>
      </c>
      <c r="H176" s="148">
        <v>19.3</v>
      </c>
      <c r="I176" s="149"/>
      <c r="J176" s="149"/>
      <c r="K176" s="150"/>
      <c r="L176" s="27"/>
      <c r="M176" s="151" t="s">
        <v>1</v>
      </c>
      <c r="N176" s="152" t="s">
        <v>32</v>
      </c>
      <c r="O176" s="153">
        <v>0.96240999999999999</v>
      </c>
      <c r="P176" s="153">
        <f t="shared" si="18"/>
        <v>18.574513</v>
      </c>
      <c r="Q176" s="153">
        <v>5.1000000000000004E-3</v>
      </c>
      <c r="R176" s="153">
        <f t="shared" si="19"/>
        <v>9.8430000000000017E-2</v>
      </c>
      <c r="S176" s="153">
        <v>0</v>
      </c>
      <c r="T176" s="154">
        <f t="shared" si="20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188</v>
      </c>
      <c r="AT176" s="155" t="s">
        <v>130</v>
      </c>
      <c r="AU176" s="155" t="s">
        <v>79</v>
      </c>
      <c r="AY176" s="14" t="s">
        <v>127</v>
      </c>
      <c r="BE176" s="156">
        <f t="shared" si="21"/>
        <v>0</v>
      </c>
      <c r="BF176" s="156">
        <f t="shared" si="22"/>
        <v>0</v>
      </c>
      <c r="BG176" s="156">
        <f t="shared" si="23"/>
        <v>0</v>
      </c>
      <c r="BH176" s="156">
        <f t="shared" si="24"/>
        <v>0</v>
      </c>
      <c r="BI176" s="156">
        <f t="shared" si="25"/>
        <v>0</v>
      </c>
      <c r="BJ176" s="14" t="s">
        <v>79</v>
      </c>
      <c r="BK176" s="156">
        <f t="shared" si="26"/>
        <v>0</v>
      </c>
      <c r="BL176" s="14" t="s">
        <v>188</v>
      </c>
      <c r="BM176" s="155" t="s">
        <v>295</v>
      </c>
    </row>
    <row r="177" spans="1:65" s="2" customFormat="1" ht="24" customHeight="1" x14ac:dyDescent="0.2">
      <c r="A177" s="26"/>
      <c r="B177" s="143"/>
      <c r="C177" s="144" t="s">
        <v>296</v>
      </c>
      <c r="D177" s="144" t="s">
        <v>130</v>
      </c>
      <c r="E177" s="145" t="s">
        <v>297</v>
      </c>
      <c r="F177" s="146" t="s">
        <v>298</v>
      </c>
      <c r="G177" s="147" t="s">
        <v>186</v>
      </c>
      <c r="H177" s="148">
        <v>19.3</v>
      </c>
      <c r="I177" s="149"/>
      <c r="J177" s="149"/>
      <c r="K177" s="150"/>
      <c r="L177" s="27"/>
      <c r="M177" s="151" t="s">
        <v>1</v>
      </c>
      <c r="N177" s="152" t="s">
        <v>32</v>
      </c>
      <c r="O177" s="153">
        <v>0.96240999999999999</v>
      </c>
      <c r="P177" s="153">
        <f t="shared" si="18"/>
        <v>18.574513</v>
      </c>
      <c r="Q177" s="153">
        <v>5.1000000000000004E-3</v>
      </c>
      <c r="R177" s="153">
        <f t="shared" si="19"/>
        <v>9.8430000000000017E-2</v>
      </c>
      <c r="S177" s="153">
        <v>0</v>
      </c>
      <c r="T177" s="154">
        <f t="shared" si="20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188</v>
      </c>
      <c r="AT177" s="155" t="s">
        <v>130</v>
      </c>
      <c r="AU177" s="155" t="s">
        <v>79</v>
      </c>
      <c r="AY177" s="14" t="s">
        <v>127</v>
      </c>
      <c r="BE177" s="156">
        <f t="shared" si="21"/>
        <v>0</v>
      </c>
      <c r="BF177" s="156">
        <f t="shared" si="22"/>
        <v>0</v>
      </c>
      <c r="BG177" s="156">
        <f t="shared" si="23"/>
        <v>0</v>
      </c>
      <c r="BH177" s="156">
        <f t="shared" si="24"/>
        <v>0</v>
      </c>
      <c r="BI177" s="156">
        <f t="shared" si="25"/>
        <v>0</v>
      </c>
      <c r="BJ177" s="14" t="s">
        <v>79</v>
      </c>
      <c r="BK177" s="156">
        <f t="shared" si="26"/>
        <v>0</v>
      </c>
      <c r="BL177" s="14" t="s">
        <v>188</v>
      </c>
      <c r="BM177" s="155" t="s">
        <v>299</v>
      </c>
    </row>
    <row r="178" spans="1:65" s="2" customFormat="1" ht="24" customHeight="1" x14ac:dyDescent="0.2">
      <c r="A178" s="26"/>
      <c r="B178" s="143"/>
      <c r="C178" s="144" t="s">
        <v>300</v>
      </c>
      <c r="D178" s="144" t="s">
        <v>130</v>
      </c>
      <c r="E178" s="145" t="s">
        <v>301</v>
      </c>
      <c r="F178" s="146" t="s">
        <v>302</v>
      </c>
      <c r="G178" s="147" t="s">
        <v>186</v>
      </c>
      <c r="H178" s="148">
        <v>47.5</v>
      </c>
      <c r="I178" s="149"/>
      <c r="J178" s="149"/>
      <c r="K178" s="150"/>
      <c r="L178" s="27"/>
      <c r="M178" s="151" t="s">
        <v>1</v>
      </c>
      <c r="N178" s="152" t="s">
        <v>32</v>
      </c>
      <c r="O178" s="153">
        <v>1.1605000000000001</v>
      </c>
      <c r="P178" s="153">
        <f t="shared" si="18"/>
        <v>55.123750000000001</v>
      </c>
      <c r="Q178" s="153">
        <v>6.3699999999999998E-3</v>
      </c>
      <c r="R178" s="153">
        <f t="shared" si="19"/>
        <v>0.30257499999999998</v>
      </c>
      <c r="S178" s="153">
        <v>0</v>
      </c>
      <c r="T178" s="154">
        <f t="shared" si="20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188</v>
      </c>
      <c r="AT178" s="155" t="s">
        <v>130</v>
      </c>
      <c r="AU178" s="155" t="s">
        <v>79</v>
      </c>
      <c r="AY178" s="14" t="s">
        <v>127</v>
      </c>
      <c r="BE178" s="156">
        <f t="shared" si="21"/>
        <v>0</v>
      </c>
      <c r="BF178" s="156">
        <f t="shared" si="22"/>
        <v>0</v>
      </c>
      <c r="BG178" s="156">
        <f t="shared" si="23"/>
        <v>0</v>
      </c>
      <c r="BH178" s="156">
        <f t="shared" si="24"/>
        <v>0</v>
      </c>
      <c r="BI178" s="156">
        <f t="shared" si="25"/>
        <v>0</v>
      </c>
      <c r="BJ178" s="14" t="s">
        <v>79</v>
      </c>
      <c r="BK178" s="156">
        <f t="shared" si="26"/>
        <v>0</v>
      </c>
      <c r="BL178" s="14" t="s">
        <v>188</v>
      </c>
      <c r="BM178" s="155" t="s">
        <v>303</v>
      </c>
    </row>
    <row r="179" spans="1:65" s="2" customFormat="1" ht="24" customHeight="1" x14ac:dyDescent="0.2">
      <c r="A179" s="26"/>
      <c r="B179" s="143"/>
      <c r="C179" s="144" t="s">
        <v>304</v>
      </c>
      <c r="D179" s="144" t="s">
        <v>130</v>
      </c>
      <c r="E179" s="145" t="s">
        <v>305</v>
      </c>
      <c r="F179" s="146" t="s">
        <v>306</v>
      </c>
      <c r="G179" s="147" t="s">
        <v>186</v>
      </c>
      <c r="H179" s="148">
        <v>47.5</v>
      </c>
      <c r="I179" s="149"/>
      <c r="J179" s="149"/>
      <c r="K179" s="150"/>
      <c r="L179" s="27"/>
      <c r="M179" s="151" t="s">
        <v>1</v>
      </c>
      <c r="N179" s="152" t="s">
        <v>32</v>
      </c>
      <c r="O179" s="153">
        <v>1.1605000000000001</v>
      </c>
      <c r="P179" s="153">
        <f t="shared" si="18"/>
        <v>55.123750000000001</v>
      </c>
      <c r="Q179" s="153">
        <v>6.3699999999999998E-3</v>
      </c>
      <c r="R179" s="153">
        <f t="shared" si="19"/>
        <v>0.30257499999999998</v>
      </c>
      <c r="S179" s="153">
        <v>0</v>
      </c>
      <c r="T179" s="154">
        <f t="shared" si="20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188</v>
      </c>
      <c r="AT179" s="155" t="s">
        <v>130</v>
      </c>
      <c r="AU179" s="155" t="s">
        <v>79</v>
      </c>
      <c r="AY179" s="14" t="s">
        <v>127</v>
      </c>
      <c r="BE179" s="156">
        <f t="shared" si="21"/>
        <v>0</v>
      </c>
      <c r="BF179" s="156">
        <f t="shared" si="22"/>
        <v>0</v>
      </c>
      <c r="BG179" s="156">
        <f t="shared" si="23"/>
        <v>0</v>
      </c>
      <c r="BH179" s="156">
        <f t="shared" si="24"/>
        <v>0</v>
      </c>
      <c r="BI179" s="156">
        <f t="shared" si="25"/>
        <v>0</v>
      </c>
      <c r="BJ179" s="14" t="s">
        <v>79</v>
      </c>
      <c r="BK179" s="156">
        <f t="shared" si="26"/>
        <v>0</v>
      </c>
      <c r="BL179" s="14" t="s">
        <v>188</v>
      </c>
      <c r="BM179" s="155" t="s">
        <v>307</v>
      </c>
    </row>
    <row r="180" spans="1:65" s="2" customFormat="1" ht="24" customHeight="1" x14ac:dyDescent="0.2">
      <c r="A180" s="26"/>
      <c r="B180" s="143"/>
      <c r="C180" s="144" t="s">
        <v>308</v>
      </c>
      <c r="D180" s="144" t="s">
        <v>130</v>
      </c>
      <c r="E180" s="145" t="s">
        <v>309</v>
      </c>
      <c r="F180" s="146" t="s">
        <v>310</v>
      </c>
      <c r="G180" s="147" t="s">
        <v>251</v>
      </c>
      <c r="H180" s="148">
        <v>41.991999999999997</v>
      </c>
      <c r="I180" s="149"/>
      <c r="J180" s="149"/>
      <c r="K180" s="150"/>
      <c r="L180" s="27"/>
      <c r="M180" s="151" t="s">
        <v>1</v>
      </c>
      <c r="N180" s="152" t="s">
        <v>32</v>
      </c>
      <c r="O180" s="153">
        <v>0</v>
      </c>
      <c r="P180" s="153">
        <f t="shared" si="18"/>
        <v>0</v>
      </c>
      <c r="Q180" s="153">
        <v>0</v>
      </c>
      <c r="R180" s="153">
        <f t="shared" si="19"/>
        <v>0</v>
      </c>
      <c r="S180" s="153">
        <v>0</v>
      </c>
      <c r="T180" s="154">
        <f t="shared" si="20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188</v>
      </c>
      <c r="AT180" s="155" t="s">
        <v>130</v>
      </c>
      <c r="AU180" s="155" t="s">
        <v>79</v>
      </c>
      <c r="AY180" s="14" t="s">
        <v>127</v>
      </c>
      <c r="BE180" s="156">
        <f t="shared" si="21"/>
        <v>0</v>
      </c>
      <c r="BF180" s="156">
        <f t="shared" si="22"/>
        <v>0</v>
      </c>
      <c r="BG180" s="156">
        <f t="shared" si="23"/>
        <v>0</v>
      </c>
      <c r="BH180" s="156">
        <f t="shared" si="24"/>
        <v>0</v>
      </c>
      <c r="BI180" s="156">
        <f t="shared" si="25"/>
        <v>0</v>
      </c>
      <c r="BJ180" s="14" t="s">
        <v>79</v>
      </c>
      <c r="BK180" s="156">
        <f t="shared" si="26"/>
        <v>0</v>
      </c>
      <c r="BL180" s="14" t="s">
        <v>188</v>
      </c>
      <c r="BM180" s="155" t="s">
        <v>311</v>
      </c>
    </row>
    <row r="181" spans="1:65" s="12" customFormat="1" ht="22.95" customHeight="1" x14ac:dyDescent="0.25">
      <c r="B181" s="131"/>
      <c r="D181" s="132" t="s">
        <v>65</v>
      </c>
      <c r="E181" s="141" t="s">
        <v>312</v>
      </c>
      <c r="F181" s="141" t="s">
        <v>313</v>
      </c>
      <c r="J181" s="142"/>
      <c r="L181" s="131"/>
      <c r="M181" s="135"/>
      <c r="N181" s="136"/>
      <c r="O181" s="136"/>
      <c r="P181" s="137">
        <f>SUM(P182:P191)</f>
        <v>1563.3248109599999</v>
      </c>
      <c r="Q181" s="136"/>
      <c r="R181" s="137">
        <f>SUM(R182:R191)</f>
        <v>13.53618756</v>
      </c>
      <c r="S181" s="136"/>
      <c r="T181" s="138">
        <f>SUM(T182:T191)</f>
        <v>4.4960759999999995</v>
      </c>
      <c r="AR181" s="132" t="s">
        <v>79</v>
      </c>
      <c r="AT181" s="139" t="s">
        <v>65</v>
      </c>
      <c r="AU181" s="139" t="s">
        <v>73</v>
      </c>
      <c r="AY181" s="132" t="s">
        <v>127</v>
      </c>
      <c r="BK181" s="140">
        <f>SUM(BK182:BK191)</f>
        <v>0</v>
      </c>
    </row>
    <row r="182" spans="1:65" s="2" customFormat="1" ht="24" customHeight="1" x14ac:dyDescent="0.2">
      <c r="A182" s="26"/>
      <c r="B182" s="143"/>
      <c r="C182" s="144" t="s">
        <v>314</v>
      </c>
      <c r="D182" s="144" t="s">
        <v>130</v>
      </c>
      <c r="E182" s="145" t="s">
        <v>315</v>
      </c>
      <c r="F182" s="146" t="s">
        <v>316</v>
      </c>
      <c r="G182" s="147" t="s">
        <v>133</v>
      </c>
      <c r="H182" s="148">
        <v>499.56400000000002</v>
      </c>
      <c r="I182" s="149"/>
      <c r="J182" s="149"/>
      <c r="K182" s="150"/>
      <c r="L182" s="27"/>
      <c r="M182" s="151" t="s">
        <v>1</v>
      </c>
      <c r="N182" s="152" t="s">
        <v>32</v>
      </c>
      <c r="O182" s="153">
        <v>0.16900000000000001</v>
      </c>
      <c r="P182" s="153">
        <f t="shared" ref="P182:P191" si="27">O182*H182</f>
        <v>84.426316000000014</v>
      </c>
      <c r="Q182" s="153">
        <v>0</v>
      </c>
      <c r="R182" s="153">
        <f t="shared" ref="R182:R191" si="28">Q182*H182</f>
        <v>0</v>
      </c>
      <c r="S182" s="153">
        <v>8.9999999999999993E-3</v>
      </c>
      <c r="T182" s="154">
        <f t="shared" ref="T182:T191" si="29">S182*H182</f>
        <v>4.4960759999999995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188</v>
      </c>
      <c r="AT182" s="155" t="s">
        <v>130</v>
      </c>
      <c r="AU182" s="155" t="s">
        <v>79</v>
      </c>
      <c r="AY182" s="14" t="s">
        <v>127</v>
      </c>
      <c r="BE182" s="156">
        <f t="shared" ref="BE182:BE191" si="30">IF(N182="základná",J182,0)</f>
        <v>0</v>
      </c>
      <c r="BF182" s="156">
        <f t="shared" ref="BF182:BF191" si="31">IF(N182="znížená",J182,0)</f>
        <v>0</v>
      </c>
      <c r="BG182" s="156">
        <f t="shared" ref="BG182:BG191" si="32">IF(N182="zákl. prenesená",J182,0)</f>
        <v>0</v>
      </c>
      <c r="BH182" s="156">
        <f t="shared" ref="BH182:BH191" si="33">IF(N182="zníž. prenesená",J182,0)</f>
        <v>0</v>
      </c>
      <c r="BI182" s="156">
        <f t="shared" ref="BI182:BI191" si="34">IF(N182="nulová",J182,0)</f>
        <v>0</v>
      </c>
      <c r="BJ182" s="14" t="s">
        <v>79</v>
      </c>
      <c r="BK182" s="156">
        <f t="shared" ref="BK182:BK191" si="35">ROUND(I182*H182,2)</f>
        <v>0</v>
      </c>
      <c r="BL182" s="14" t="s">
        <v>188</v>
      </c>
      <c r="BM182" s="155" t="s">
        <v>317</v>
      </c>
    </row>
    <row r="183" spans="1:65" s="2" customFormat="1" ht="24" customHeight="1" x14ac:dyDescent="0.2">
      <c r="A183" s="26"/>
      <c r="B183" s="143"/>
      <c r="C183" s="144" t="s">
        <v>318</v>
      </c>
      <c r="D183" s="144" t="s">
        <v>130</v>
      </c>
      <c r="E183" s="145" t="s">
        <v>319</v>
      </c>
      <c r="F183" s="146" t="s">
        <v>320</v>
      </c>
      <c r="G183" s="147" t="s">
        <v>133</v>
      </c>
      <c r="H183" s="148">
        <v>499.56400000000002</v>
      </c>
      <c r="I183" s="149"/>
      <c r="J183" s="149"/>
      <c r="K183" s="150"/>
      <c r="L183" s="27"/>
      <c r="M183" s="151" t="s">
        <v>1</v>
      </c>
      <c r="N183" s="152" t="s">
        <v>32</v>
      </c>
      <c r="O183" s="153">
        <v>0.90414000000000005</v>
      </c>
      <c r="P183" s="153">
        <f t="shared" si="27"/>
        <v>451.67579496000002</v>
      </c>
      <c r="Q183" s="153">
        <v>4.4000000000000002E-4</v>
      </c>
      <c r="R183" s="153">
        <f t="shared" si="28"/>
        <v>0.21980816000000003</v>
      </c>
      <c r="S183" s="153">
        <v>0</v>
      </c>
      <c r="T183" s="154">
        <f t="shared" si="29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188</v>
      </c>
      <c r="AT183" s="155" t="s">
        <v>130</v>
      </c>
      <c r="AU183" s="155" t="s">
        <v>79</v>
      </c>
      <c r="AY183" s="14" t="s">
        <v>127</v>
      </c>
      <c r="BE183" s="156">
        <f t="shared" si="30"/>
        <v>0</v>
      </c>
      <c r="BF183" s="156">
        <f t="shared" si="31"/>
        <v>0</v>
      </c>
      <c r="BG183" s="156">
        <f t="shared" si="32"/>
        <v>0</v>
      </c>
      <c r="BH183" s="156">
        <f t="shared" si="33"/>
        <v>0</v>
      </c>
      <c r="BI183" s="156">
        <f t="shared" si="34"/>
        <v>0</v>
      </c>
      <c r="BJ183" s="14" t="s">
        <v>79</v>
      </c>
      <c r="BK183" s="156">
        <f t="shared" si="35"/>
        <v>0</v>
      </c>
      <c r="BL183" s="14" t="s">
        <v>188</v>
      </c>
      <c r="BM183" s="155" t="s">
        <v>321</v>
      </c>
    </row>
    <row r="184" spans="1:65" s="2" customFormat="1" ht="16.5" customHeight="1" x14ac:dyDescent="0.2">
      <c r="A184" s="26"/>
      <c r="B184" s="143"/>
      <c r="C184" s="157" t="s">
        <v>322</v>
      </c>
      <c r="D184" s="157" t="s">
        <v>243</v>
      </c>
      <c r="E184" s="158" t="s">
        <v>323</v>
      </c>
      <c r="F184" s="159" t="s">
        <v>324</v>
      </c>
      <c r="G184" s="160" t="s">
        <v>186</v>
      </c>
      <c r="H184" s="161">
        <v>364.98500000000001</v>
      </c>
      <c r="I184" s="162"/>
      <c r="J184" s="162"/>
      <c r="K184" s="163"/>
      <c r="L184" s="164"/>
      <c r="M184" s="165" t="s">
        <v>1</v>
      </c>
      <c r="N184" s="166" t="s">
        <v>32</v>
      </c>
      <c r="O184" s="153">
        <v>0</v>
      </c>
      <c r="P184" s="153">
        <f t="shared" si="27"/>
        <v>0</v>
      </c>
      <c r="Q184" s="153">
        <v>1E-4</v>
      </c>
      <c r="R184" s="153">
        <f t="shared" si="28"/>
        <v>3.6498500000000003E-2</v>
      </c>
      <c r="S184" s="153">
        <v>0</v>
      </c>
      <c r="T184" s="154">
        <f t="shared" si="29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5" t="s">
        <v>246</v>
      </c>
      <c r="AT184" s="155" t="s">
        <v>243</v>
      </c>
      <c r="AU184" s="155" t="s">
        <v>79</v>
      </c>
      <c r="AY184" s="14" t="s">
        <v>127</v>
      </c>
      <c r="BE184" s="156">
        <f t="shared" si="30"/>
        <v>0</v>
      </c>
      <c r="BF184" s="156">
        <f t="shared" si="31"/>
        <v>0</v>
      </c>
      <c r="BG184" s="156">
        <f t="shared" si="32"/>
        <v>0</v>
      </c>
      <c r="BH184" s="156">
        <f t="shared" si="33"/>
        <v>0</v>
      </c>
      <c r="BI184" s="156">
        <f t="shared" si="34"/>
        <v>0</v>
      </c>
      <c r="BJ184" s="14" t="s">
        <v>79</v>
      </c>
      <c r="BK184" s="156">
        <f t="shared" si="35"/>
        <v>0</v>
      </c>
      <c r="BL184" s="14" t="s">
        <v>188</v>
      </c>
      <c r="BM184" s="155" t="s">
        <v>325</v>
      </c>
    </row>
    <row r="185" spans="1:65" s="2" customFormat="1" ht="24" customHeight="1" x14ac:dyDescent="0.2">
      <c r="A185" s="26"/>
      <c r="B185" s="143"/>
      <c r="C185" s="157" t="s">
        <v>326</v>
      </c>
      <c r="D185" s="157" t="s">
        <v>243</v>
      </c>
      <c r="E185" s="158" t="s">
        <v>327</v>
      </c>
      <c r="F185" s="159" t="s">
        <v>328</v>
      </c>
      <c r="G185" s="160" t="s">
        <v>186</v>
      </c>
      <c r="H185" s="161">
        <v>364.98500000000001</v>
      </c>
      <c r="I185" s="162"/>
      <c r="J185" s="162"/>
      <c r="K185" s="163"/>
      <c r="L185" s="164"/>
      <c r="M185" s="165" t="s">
        <v>1</v>
      </c>
      <c r="N185" s="166" t="s">
        <v>32</v>
      </c>
      <c r="O185" s="153">
        <v>0</v>
      </c>
      <c r="P185" s="153">
        <f t="shared" si="27"/>
        <v>0</v>
      </c>
      <c r="Q185" s="153">
        <v>1E-4</v>
      </c>
      <c r="R185" s="153">
        <f t="shared" si="28"/>
        <v>3.6498500000000003E-2</v>
      </c>
      <c r="S185" s="153">
        <v>0</v>
      </c>
      <c r="T185" s="154">
        <f t="shared" si="29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5" t="s">
        <v>246</v>
      </c>
      <c r="AT185" s="155" t="s">
        <v>243</v>
      </c>
      <c r="AU185" s="155" t="s">
        <v>79</v>
      </c>
      <c r="AY185" s="14" t="s">
        <v>127</v>
      </c>
      <c r="BE185" s="156">
        <f t="shared" si="30"/>
        <v>0</v>
      </c>
      <c r="BF185" s="156">
        <f t="shared" si="31"/>
        <v>0</v>
      </c>
      <c r="BG185" s="156">
        <f t="shared" si="32"/>
        <v>0</v>
      </c>
      <c r="BH185" s="156">
        <f t="shared" si="33"/>
        <v>0</v>
      </c>
      <c r="BI185" s="156">
        <f t="shared" si="34"/>
        <v>0</v>
      </c>
      <c r="BJ185" s="14" t="s">
        <v>79</v>
      </c>
      <c r="BK185" s="156">
        <f t="shared" si="35"/>
        <v>0</v>
      </c>
      <c r="BL185" s="14" t="s">
        <v>188</v>
      </c>
      <c r="BM185" s="155" t="s">
        <v>329</v>
      </c>
    </row>
    <row r="186" spans="1:65" s="2" customFormat="1" ht="36" customHeight="1" x14ac:dyDescent="0.2">
      <c r="A186" s="26"/>
      <c r="B186" s="143"/>
      <c r="C186" s="157" t="s">
        <v>330</v>
      </c>
      <c r="D186" s="157" t="s">
        <v>243</v>
      </c>
      <c r="E186" s="158" t="s">
        <v>331</v>
      </c>
      <c r="F186" s="159" t="s">
        <v>332</v>
      </c>
      <c r="G186" s="160" t="s">
        <v>133</v>
      </c>
      <c r="H186" s="161">
        <v>499.56400000000002</v>
      </c>
      <c r="I186" s="162"/>
      <c r="J186" s="162"/>
      <c r="K186" s="163"/>
      <c r="L186" s="164"/>
      <c r="M186" s="165" t="s">
        <v>1</v>
      </c>
      <c r="N186" s="166" t="s">
        <v>32</v>
      </c>
      <c r="O186" s="153">
        <v>0</v>
      </c>
      <c r="P186" s="153">
        <f t="shared" si="27"/>
        <v>0</v>
      </c>
      <c r="Q186" s="153">
        <v>2.6100000000000002E-2</v>
      </c>
      <c r="R186" s="153">
        <f t="shared" si="28"/>
        <v>13.038620400000001</v>
      </c>
      <c r="S186" s="153">
        <v>0</v>
      </c>
      <c r="T186" s="154">
        <f t="shared" si="29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5" t="s">
        <v>246</v>
      </c>
      <c r="AT186" s="155" t="s">
        <v>243</v>
      </c>
      <c r="AU186" s="155" t="s">
        <v>79</v>
      </c>
      <c r="AY186" s="14" t="s">
        <v>127</v>
      </c>
      <c r="BE186" s="156">
        <f t="shared" si="30"/>
        <v>0</v>
      </c>
      <c r="BF186" s="156">
        <f t="shared" si="31"/>
        <v>0</v>
      </c>
      <c r="BG186" s="156">
        <f t="shared" si="32"/>
        <v>0</v>
      </c>
      <c r="BH186" s="156">
        <f t="shared" si="33"/>
        <v>0</v>
      </c>
      <c r="BI186" s="156">
        <f t="shared" si="34"/>
        <v>0</v>
      </c>
      <c r="BJ186" s="14" t="s">
        <v>79</v>
      </c>
      <c r="BK186" s="156">
        <f t="shared" si="35"/>
        <v>0</v>
      </c>
      <c r="BL186" s="14" t="s">
        <v>188</v>
      </c>
      <c r="BM186" s="155" t="s">
        <v>333</v>
      </c>
    </row>
    <row r="187" spans="1:65" s="2" customFormat="1" ht="24" customHeight="1" x14ac:dyDescent="0.2">
      <c r="A187" s="26"/>
      <c r="B187" s="143"/>
      <c r="C187" s="144" t="s">
        <v>334</v>
      </c>
      <c r="D187" s="144" t="s">
        <v>130</v>
      </c>
      <c r="E187" s="145" t="s">
        <v>335</v>
      </c>
      <c r="F187" s="146" t="s">
        <v>336</v>
      </c>
      <c r="G187" s="147" t="s">
        <v>337</v>
      </c>
      <c r="H187" s="148">
        <v>94.2</v>
      </c>
      <c r="I187" s="149"/>
      <c r="J187" s="149"/>
      <c r="K187" s="150"/>
      <c r="L187" s="27"/>
      <c r="M187" s="151" t="s">
        <v>1</v>
      </c>
      <c r="N187" s="152" t="s">
        <v>32</v>
      </c>
      <c r="O187" s="153">
        <v>0.30099999999999999</v>
      </c>
      <c r="P187" s="153">
        <f t="shared" si="27"/>
        <v>28.354199999999999</v>
      </c>
      <c r="Q187" s="153">
        <v>6.0000000000000002E-5</v>
      </c>
      <c r="R187" s="153">
        <f t="shared" si="28"/>
        <v>5.6519999999999999E-3</v>
      </c>
      <c r="S187" s="153">
        <v>0</v>
      </c>
      <c r="T187" s="154">
        <f t="shared" si="29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5" t="s">
        <v>188</v>
      </c>
      <c r="AT187" s="155" t="s">
        <v>130</v>
      </c>
      <c r="AU187" s="155" t="s">
        <v>79</v>
      </c>
      <c r="AY187" s="14" t="s">
        <v>127</v>
      </c>
      <c r="BE187" s="156">
        <f t="shared" si="30"/>
        <v>0</v>
      </c>
      <c r="BF187" s="156">
        <f t="shared" si="31"/>
        <v>0</v>
      </c>
      <c r="BG187" s="156">
        <f t="shared" si="32"/>
        <v>0</v>
      </c>
      <c r="BH187" s="156">
        <f t="shared" si="33"/>
        <v>0</v>
      </c>
      <c r="BI187" s="156">
        <f t="shared" si="34"/>
        <v>0</v>
      </c>
      <c r="BJ187" s="14" t="s">
        <v>79</v>
      </c>
      <c r="BK187" s="156">
        <f t="shared" si="35"/>
        <v>0</v>
      </c>
      <c r="BL187" s="14" t="s">
        <v>188</v>
      </c>
      <c r="BM187" s="155" t="s">
        <v>338</v>
      </c>
    </row>
    <row r="188" spans="1:65" s="2" customFormat="1" ht="36" customHeight="1" x14ac:dyDescent="0.2">
      <c r="A188" s="26"/>
      <c r="B188" s="143"/>
      <c r="C188" s="157" t="s">
        <v>339</v>
      </c>
      <c r="D188" s="157" t="s">
        <v>243</v>
      </c>
      <c r="E188" s="158" t="s">
        <v>340</v>
      </c>
      <c r="F188" s="159" t="s">
        <v>341</v>
      </c>
      <c r="G188" s="160" t="s">
        <v>337</v>
      </c>
      <c r="H188" s="161">
        <v>281.8</v>
      </c>
      <c r="I188" s="162"/>
      <c r="J188" s="162"/>
      <c r="K188" s="163"/>
      <c r="L188" s="164"/>
      <c r="M188" s="165" t="s">
        <v>1</v>
      </c>
      <c r="N188" s="166" t="s">
        <v>32</v>
      </c>
      <c r="O188" s="153">
        <v>0</v>
      </c>
      <c r="P188" s="153">
        <f t="shared" si="27"/>
        <v>0</v>
      </c>
      <c r="Q188" s="153">
        <v>0</v>
      </c>
      <c r="R188" s="153">
        <f t="shared" si="28"/>
        <v>0</v>
      </c>
      <c r="S188" s="153">
        <v>0</v>
      </c>
      <c r="T188" s="154">
        <f t="shared" si="29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5" t="s">
        <v>246</v>
      </c>
      <c r="AT188" s="155" t="s">
        <v>243</v>
      </c>
      <c r="AU188" s="155" t="s">
        <v>79</v>
      </c>
      <c r="AY188" s="14" t="s">
        <v>127</v>
      </c>
      <c r="BE188" s="156">
        <f t="shared" si="30"/>
        <v>0</v>
      </c>
      <c r="BF188" s="156">
        <f t="shared" si="31"/>
        <v>0</v>
      </c>
      <c r="BG188" s="156">
        <f t="shared" si="32"/>
        <v>0</v>
      </c>
      <c r="BH188" s="156">
        <f t="shared" si="33"/>
        <v>0</v>
      </c>
      <c r="BI188" s="156">
        <f t="shared" si="34"/>
        <v>0</v>
      </c>
      <c r="BJ188" s="14" t="s">
        <v>79</v>
      </c>
      <c r="BK188" s="156">
        <f t="shared" si="35"/>
        <v>0</v>
      </c>
      <c r="BL188" s="14" t="s">
        <v>188</v>
      </c>
      <c r="BM188" s="155" t="s">
        <v>342</v>
      </c>
    </row>
    <row r="189" spans="1:65" s="2" customFormat="1" ht="24" customHeight="1" x14ac:dyDescent="0.2">
      <c r="A189" s="26"/>
      <c r="B189" s="143"/>
      <c r="C189" s="144" t="s">
        <v>343</v>
      </c>
      <c r="D189" s="144" t="s">
        <v>130</v>
      </c>
      <c r="E189" s="145" t="s">
        <v>344</v>
      </c>
      <c r="F189" s="146" t="s">
        <v>345</v>
      </c>
      <c r="G189" s="147" t="s">
        <v>337</v>
      </c>
      <c r="H189" s="148">
        <v>3318.5</v>
      </c>
      <c r="I189" s="149"/>
      <c r="J189" s="149"/>
      <c r="K189" s="150"/>
      <c r="L189" s="27"/>
      <c r="M189" s="151" t="s">
        <v>1</v>
      </c>
      <c r="N189" s="152" t="s">
        <v>32</v>
      </c>
      <c r="O189" s="153">
        <v>0.30099999999999999</v>
      </c>
      <c r="P189" s="153">
        <f t="shared" si="27"/>
        <v>998.86849999999993</v>
      </c>
      <c r="Q189" s="153">
        <v>6.0000000000000002E-5</v>
      </c>
      <c r="R189" s="153">
        <f t="shared" si="28"/>
        <v>0.19911000000000001</v>
      </c>
      <c r="S189" s="153">
        <v>0</v>
      </c>
      <c r="T189" s="154">
        <f t="shared" si="29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5" t="s">
        <v>188</v>
      </c>
      <c r="AT189" s="155" t="s">
        <v>130</v>
      </c>
      <c r="AU189" s="155" t="s">
        <v>79</v>
      </c>
      <c r="AY189" s="14" t="s">
        <v>127</v>
      </c>
      <c r="BE189" s="156">
        <f t="shared" si="30"/>
        <v>0</v>
      </c>
      <c r="BF189" s="156">
        <f t="shared" si="31"/>
        <v>0</v>
      </c>
      <c r="BG189" s="156">
        <f t="shared" si="32"/>
        <v>0</v>
      </c>
      <c r="BH189" s="156">
        <f t="shared" si="33"/>
        <v>0</v>
      </c>
      <c r="BI189" s="156">
        <f t="shared" si="34"/>
        <v>0</v>
      </c>
      <c r="BJ189" s="14" t="s">
        <v>79</v>
      </c>
      <c r="BK189" s="156">
        <f t="shared" si="35"/>
        <v>0</v>
      </c>
      <c r="BL189" s="14" t="s">
        <v>188</v>
      </c>
      <c r="BM189" s="155" t="s">
        <v>346</v>
      </c>
    </row>
    <row r="190" spans="1:65" s="2" customFormat="1" ht="24" customHeight="1" x14ac:dyDescent="0.2">
      <c r="A190" s="26"/>
      <c r="B190" s="143"/>
      <c r="C190" s="157" t="s">
        <v>347</v>
      </c>
      <c r="D190" s="157" t="s">
        <v>243</v>
      </c>
      <c r="E190" s="158" t="s">
        <v>348</v>
      </c>
      <c r="F190" s="159" t="s">
        <v>349</v>
      </c>
      <c r="G190" s="160" t="s">
        <v>337</v>
      </c>
      <c r="H190" s="161">
        <v>3318.5</v>
      </c>
      <c r="I190" s="162"/>
      <c r="J190" s="162"/>
      <c r="K190" s="163"/>
      <c r="L190" s="164"/>
      <c r="M190" s="165" t="s">
        <v>1</v>
      </c>
      <c r="N190" s="166" t="s">
        <v>32</v>
      </c>
      <c r="O190" s="153">
        <v>0</v>
      </c>
      <c r="P190" s="153">
        <f t="shared" si="27"/>
        <v>0</v>
      </c>
      <c r="Q190" s="153">
        <v>0</v>
      </c>
      <c r="R190" s="153">
        <f t="shared" si="28"/>
        <v>0</v>
      </c>
      <c r="S190" s="153">
        <v>0</v>
      </c>
      <c r="T190" s="154">
        <f t="shared" si="29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5" t="s">
        <v>246</v>
      </c>
      <c r="AT190" s="155" t="s">
        <v>243</v>
      </c>
      <c r="AU190" s="155" t="s">
        <v>79</v>
      </c>
      <c r="AY190" s="14" t="s">
        <v>127</v>
      </c>
      <c r="BE190" s="156">
        <f t="shared" si="30"/>
        <v>0</v>
      </c>
      <c r="BF190" s="156">
        <f t="shared" si="31"/>
        <v>0</v>
      </c>
      <c r="BG190" s="156">
        <f t="shared" si="32"/>
        <v>0</v>
      </c>
      <c r="BH190" s="156">
        <f t="shared" si="33"/>
        <v>0</v>
      </c>
      <c r="BI190" s="156">
        <f t="shared" si="34"/>
        <v>0</v>
      </c>
      <c r="BJ190" s="14" t="s">
        <v>79</v>
      </c>
      <c r="BK190" s="156">
        <f t="shared" si="35"/>
        <v>0</v>
      </c>
      <c r="BL190" s="14" t="s">
        <v>188</v>
      </c>
      <c r="BM190" s="155" t="s">
        <v>350</v>
      </c>
    </row>
    <row r="191" spans="1:65" s="2" customFormat="1" ht="24" customHeight="1" x14ac:dyDescent="0.2">
      <c r="A191" s="26"/>
      <c r="B191" s="143"/>
      <c r="C191" s="144" t="s">
        <v>351</v>
      </c>
      <c r="D191" s="144" t="s">
        <v>130</v>
      </c>
      <c r="E191" s="145" t="s">
        <v>352</v>
      </c>
      <c r="F191" s="146" t="s">
        <v>353</v>
      </c>
      <c r="G191" s="147" t="s">
        <v>251</v>
      </c>
      <c r="H191" s="148">
        <v>379.85</v>
      </c>
      <c r="I191" s="149"/>
      <c r="J191" s="149"/>
      <c r="K191" s="150"/>
      <c r="L191" s="27"/>
      <c r="M191" s="167" t="s">
        <v>1</v>
      </c>
      <c r="N191" s="168" t="s">
        <v>32</v>
      </c>
      <c r="O191" s="169">
        <v>0</v>
      </c>
      <c r="P191" s="169">
        <f t="shared" si="27"/>
        <v>0</v>
      </c>
      <c r="Q191" s="169">
        <v>0</v>
      </c>
      <c r="R191" s="169">
        <f t="shared" si="28"/>
        <v>0</v>
      </c>
      <c r="S191" s="169">
        <v>0</v>
      </c>
      <c r="T191" s="170">
        <f t="shared" si="29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5" t="s">
        <v>188</v>
      </c>
      <c r="AT191" s="155" t="s">
        <v>130</v>
      </c>
      <c r="AU191" s="155" t="s">
        <v>79</v>
      </c>
      <c r="AY191" s="14" t="s">
        <v>127</v>
      </c>
      <c r="BE191" s="156">
        <f t="shared" si="30"/>
        <v>0</v>
      </c>
      <c r="BF191" s="156">
        <f t="shared" si="31"/>
        <v>0</v>
      </c>
      <c r="BG191" s="156">
        <f t="shared" si="32"/>
        <v>0</v>
      </c>
      <c r="BH191" s="156">
        <f t="shared" si="33"/>
        <v>0</v>
      </c>
      <c r="BI191" s="156">
        <f t="shared" si="34"/>
        <v>0</v>
      </c>
      <c r="BJ191" s="14" t="s">
        <v>79</v>
      </c>
      <c r="BK191" s="156">
        <f t="shared" si="35"/>
        <v>0</v>
      </c>
      <c r="BL191" s="14" t="s">
        <v>188</v>
      </c>
      <c r="BM191" s="155" t="s">
        <v>354</v>
      </c>
    </row>
    <row r="192" spans="1:65" s="2" customFormat="1" ht="6.9" customHeight="1" x14ac:dyDescent="0.2">
      <c r="A192" s="26"/>
      <c r="B192" s="41"/>
      <c r="C192" s="42"/>
      <c r="D192" s="42"/>
      <c r="E192" s="42"/>
      <c r="F192" s="42"/>
      <c r="G192" s="42"/>
      <c r="H192" s="42"/>
      <c r="I192" s="42"/>
      <c r="J192" s="42"/>
      <c r="K192" s="42"/>
      <c r="L192" s="27"/>
      <c r="M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</row>
  </sheetData>
  <autoFilter ref="C128:K191"/>
  <mergeCells count="13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  <mergeCell ref="F22:F23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2"/>
  <sheetViews>
    <sheetView showGridLines="0" topLeftCell="A133" workbookViewId="0">
      <selection activeCell="F142" sqref="F142"/>
    </sheetView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x14ac:dyDescent="0.2">
      <c r="A1" s="92"/>
    </row>
    <row r="2" spans="1:46" s="1" customFormat="1" ht="36.9" customHeight="1" x14ac:dyDescent="0.2">
      <c r="L2" s="176" t="s">
        <v>5</v>
      </c>
      <c r="M2" s="177"/>
      <c r="N2" s="177"/>
      <c r="O2" s="177"/>
      <c r="P2" s="177"/>
      <c r="Q2" s="177"/>
      <c r="R2" s="177"/>
      <c r="S2" s="177"/>
      <c r="T2" s="177"/>
      <c r="U2" s="177"/>
      <c r="V2" s="177"/>
      <c r="AT2" s="14" t="s">
        <v>83</v>
      </c>
    </row>
    <row r="3" spans="1:46" s="1" customFormat="1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" customHeight="1" x14ac:dyDescent="0.2">
      <c r="B4" s="17"/>
      <c r="D4" s="18" t="s">
        <v>593</v>
      </c>
      <c r="L4" s="17"/>
      <c r="M4" s="93" t="s">
        <v>8</v>
      </c>
      <c r="AT4" s="14" t="s">
        <v>3</v>
      </c>
    </row>
    <row r="5" spans="1:46" s="1" customFormat="1" ht="6.9" customHeight="1" x14ac:dyDescent="0.2">
      <c r="B5" s="17"/>
      <c r="L5" s="17"/>
    </row>
    <row r="6" spans="1:46" s="1" customFormat="1" ht="12" customHeight="1" x14ac:dyDescent="0.2">
      <c r="B6" s="17"/>
      <c r="D6" s="23" t="s">
        <v>11</v>
      </c>
      <c r="L6" s="17"/>
    </row>
    <row r="7" spans="1:46" s="1" customFormat="1" ht="16.5" customHeight="1" x14ac:dyDescent="0.2">
      <c r="B7" s="17"/>
      <c r="E7" s="217" t="str">
        <f>'Rekapitulácia stavby'!K6</f>
        <v>Zníženie energetickej náročnosti objektov ZTS Sabinov a.s.                                                                                     - SO 040d Obnova opláštenia haly povrchových úprav</v>
      </c>
      <c r="F7" s="218"/>
      <c r="G7" s="218"/>
      <c r="H7" s="218"/>
      <c r="L7" s="17"/>
    </row>
    <row r="8" spans="1:46" s="1" customFormat="1" ht="12" customHeight="1" x14ac:dyDescent="0.2">
      <c r="B8" s="17"/>
      <c r="D8" s="23" t="s">
        <v>97</v>
      </c>
      <c r="L8" s="17"/>
    </row>
    <row r="9" spans="1:46" s="2" customFormat="1" ht="25.5" customHeight="1" x14ac:dyDescent="0.2">
      <c r="A9" s="26"/>
      <c r="B9" s="27"/>
      <c r="C9" s="26"/>
      <c r="D9" s="26"/>
      <c r="E9" s="217" t="s">
        <v>98</v>
      </c>
      <c r="F9" s="216"/>
      <c r="G9" s="216"/>
      <c r="H9" s="216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 x14ac:dyDescent="0.2">
      <c r="A10" s="26"/>
      <c r="B10" s="27"/>
      <c r="C10" s="26"/>
      <c r="D10" s="23" t="s">
        <v>99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 x14ac:dyDescent="0.2">
      <c r="A11" s="26"/>
      <c r="B11" s="27"/>
      <c r="C11" s="26"/>
      <c r="D11" s="26"/>
      <c r="E11" s="197" t="s">
        <v>355</v>
      </c>
      <c r="F11" s="216"/>
      <c r="G11" s="216"/>
      <c r="H11" s="21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x14ac:dyDescent="0.2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 x14ac:dyDescent="0.2">
      <c r="A13" s="26"/>
      <c r="B13" s="27"/>
      <c r="C13" s="26"/>
      <c r="D13" s="23" t="s">
        <v>12</v>
      </c>
      <c r="E13" s="26"/>
      <c r="F13" s="21" t="s">
        <v>1</v>
      </c>
      <c r="G13" s="26"/>
      <c r="H13" s="26"/>
      <c r="I13" s="23" t="s">
        <v>13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 x14ac:dyDescent="0.2">
      <c r="A14" s="26"/>
      <c r="B14" s="27"/>
      <c r="C14" s="26"/>
      <c r="D14" s="23" t="s">
        <v>14</v>
      </c>
      <c r="E14" s="26"/>
      <c r="F14" s="21" t="s">
        <v>15</v>
      </c>
      <c r="G14" s="26"/>
      <c r="H14" s="26"/>
      <c r="I14" s="23" t="s">
        <v>16</v>
      </c>
      <c r="J14" s="49" t="str">
        <f>'Rekapitulácia stavby'!AN8</f>
        <v>9.12.2019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5" customHeight="1" x14ac:dyDescent="0.2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 x14ac:dyDescent="0.2">
      <c r="A16" s="26"/>
      <c r="B16" s="27"/>
      <c r="C16" s="26"/>
      <c r="D16" s="23" t="s">
        <v>18</v>
      </c>
      <c r="E16" s="26"/>
      <c r="F16" s="172" t="s">
        <v>596</v>
      </c>
      <c r="G16" s="26"/>
      <c r="H16" s="26"/>
      <c r="I16" s="23" t="s">
        <v>19</v>
      </c>
      <c r="J16" s="21" t="str">
        <f>IF('Rekapitulácia stavby'!AN10="","",'Rekapitulácia stavby'!AN10)</f>
        <v>00590797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 x14ac:dyDescent="0.2">
      <c r="A17" s="26"/>
      <c r="B17" s="27"/>
      <c r="C17" s="26"/>
      <c r="D17" s="26"/>
      <c r="E17" s="21" t="str">
        <f>IF('Rekapitulácia stavby'!E11="","",'Rekapitulácia stavby'!E11)</f>
        <v xml:space="preserve"> </v>
      </c>
      <c r="F17" s="26"/>
      <c r="G17" s="26"/>
      <c r="H17" s="26"/>
      <c r="I17" s="23" t="s">
        <v>20</v>
      </c>
      <c r="J17" s="21" t="str">
        <f>IF('Rekapitulácia stavby'!AN11="","",'Rekapitulácia stavby'!AN11)</f>
        <v>SK2020524759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" customHeight="1" x14ac:dyDescent="0.2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 x14ac:dyDescent="0.2">
      <c r="A19" s="26"/>
      <c r="B19" s="27"/>
      <c r="C19" s="26"/>
      <c r="D19" s="23" t="s">
        <v>21</v>
      </c>
      <c r="E19" s="26"/>
      <c r="F19" s="26"/>
      <c r="G19" s="26"/>
      <c r="H19" s="26"/>
      <c r="I19" s="23" t="s">
        <v>19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 x14ac:dyDescent="0.2">
      <c r="A20" s="26"/>
      <c r="B20" s="27"/>
      <c r="C20" s="26"/>
      <c r="D20" s="26"/>
      <c r="E20" s="182" t="str">
        <f>'Rekapitulácia stavby'!E14</f>
        <v xml:space="preserve"> </v>
      </c>
      <c r="F20" s="182"/>
      <c r="G20" s="182"/>
      <c r="H20" s="182"/>
      <c r="I20" s="23" t="s">
        <v>20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" customHeight="1" x14ac:dyDescent="0.2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 x14ac:dyDescent="0.2">
      <c r="A22" s="26"/>
      <c r="B22" s="27"/>
      <c r="C22" s="26"/>
      <c r="D22" s="23" t="s">
        <v>22</v>
      </c>
      <c r="E22" s="26"/>
      <c r="F22" s="219" t="s">
        <v>597</v>
      </c>
      <c r="G22" s="26"/>
      <c r="H22" s="26"/>
      <c r="I22" s="23" t="s">
        <v>19</v>
      </c>
      <c r="J22" s="21" t="str">
        <f>IF('Rekapitulácia stavby'!AN16="","",'Rekapitulácia stavby'!AN16)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 x14ac:dyDescent="0.2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20"/>
      <c r="G23" s="26"/>
      <c r="H23" s="26"/>
      <c r="I23" s="23" t="s">
        <v>20</v>
      </c>
      <c r="J23" s="21" t="str">
        <f>IF('Rekapitulácia stavby'!AN17="","",'Rekapitulácia stavby'!AN17)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" customHeight="1" x14ac:dyDescent="0.2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 x14ac:dyDescent="0.2">
      <c r="A25" s="26"/>
      <c r="B25" s="27"/>
      <c r="C25" s="26"/>
      <c r="D25" s="23" t="s">
        <v>24</v>
      </c>
      <c r="E25" s="26"/>
      <c r="F25" s="172" t="s">
        <v>598</v>
      </c>
      <c r="G25" s="26"/>
      <c r="H25" s="26"/>
      <c r="I25" s="23" t="s">
        <v>19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 x14ac:dyDescent="0.2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20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 x14ac:dyDescent="0.2">
      <c r="A28" s="26"/>
      <c r="B28" s="27"/>
      <c r="C28" s="26"/>
      <c r="D28" s="23" t="s">
        <v>25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 x14ac:dyDescent="0.2">
      <c r="A29" s="94"/>
      <c r="B29" s="95"/>
      <c r="C29" s="94"/>
      <c r="D29" s="94"/>
      <c r="E29" s="178" t="s">
        <v>1</v>
      </c>
      <c r="F29" s="178"/>
      <c r="G29" s="178"/>
      <c r="H29" s="178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" customHeight="1" x14ac:dyDescent="0.2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 x14ac:dyDescent="0.2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 x14ac:dyDescent="0.2">
      <c r="A32" s="26"/>
      <c r="B32" s="27"/>
      <c r="C32" s="26"/>
      <c r="D32" s="97" t="s">
        <v>26</v>
      </c>
      <c r="E32" s="26"/>
      <c r="F32" s="26"/>
      <c r="G32" s="26"/>
      <c r="H32" s="26"/>
      <c r="I32" s="26"/>
      <c r="J32" s="65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 x14ac:dyDescent="0.2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 x14ac:dyDescent="0.2">
      <c r="A34" s="26"/>
      <c r="B34" s="27"/>
      <c r="C34" s="26"/>
      <c r="D34" s="26"/>
      <c r="E34" s="26"/>
      <c r="F34" s="30" t="s">
        <v>28</v>
      </c>
      <c r="G34" s="26"/>
      <c r="H34" s="26"/>
      <c r="I34" s="30" t="s">
        <v>27</v>
      </c>
      <c r="J34" s="30" t="s">
        <v>29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 x14ac:dyDescent="0.2">
      <c r="A35" s="26"/>
      <c r="B35" s="27"/>
      <c r="C35" s="26"/>
      <c r="D35" s="98" t="s">
        <v>30</v>
      </c>
      <c r="E35" s="23" t="s">
        <v>31</v>
      </c>
      <c r="F35" s="99"/>
      <c r="G35" s="26"/>
      <c r="H35" s="26"/>
      <c r="I35" s="100"/>
      <c r="J35" s="99"/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 x14ac:dyDescent="0.2">
      <c r="A36" s="26"/>
      <c r="B36" s="27"/>
      <c r="C36" s="26"/>
      <c r="D36" s="26"/>
      <c r="E36" s="23" t="s">
        <v>32</v>
      </c>
      <c r="F36" s="99"/>
      <c r="G36" s="26"/>
      <c r="H36" s="26"/>
      <c r="I36" s="100"/>
      <c r="J36" s="99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 x14ac:dyDescent="0.2">
      <c r="A37" s="26"/>
      <c r="B37" s="27"/>
      <c r="C37" s="26"/>
      <c r="D37" s="26"/>
      <c r="E37" s="23" t="s">
        <v>33</v>
      </c>
      <c r="F37" s="99"/>
      <c r="G37" s="26"/>
      <c r="H37" s="26"/>
      <c r="I37" s="100"/>
      <c r="J37" s="99"/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hidden="1" customHeight="1" x14ac:dyDescent="0.2">
      <c r="A38" s="26"/>
      <c r="B38" s="27"/>
      <c r="C38" s="26"/>
      <c r="D38" s="26"/>
      <c r="E38" s="23" t="s">
        <v>34</v>
      </c>
      <c r="F38" s="99"/>
      <c r="G38" s="26"/>
      <c r="H38" s="26"/>
      <c r="I38" s="100"/>
      <c r="J38" s="99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hidden="1" customHeight="1" x14ac:dyDescent="0.2">
      <c r="A39" s="26"/>
      <c r="B39" s="27"/>
      <c r="C39" s="26"/>
      <c r="D39" s="26"/>
      <c r="E39" s="23" t="s">
        <v>35</v>
      </c>
      <c r="F39" s="99"/>
      <c r="G39" s="26"/>
      <c r="H39" s="26"/>
      <c r="I39" s="100"/>
      <c r="J39" s="99"/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 x14ac:dyDescent="0.2">
      <c r="A41" s="26"/>
      <c r="B41" s="27"/>
      <c r="C41" s="101"/>
      <c r="D41" s="102" t="s">
        <v>36</v>
      </c>
      <c r="E41" s="54"/>
      <c r="F41" s="54"/>
      <c r="G41" s="103" t="s">
        <v>37</v>
      </c>
      <c r="H41" s="104" t="s">
        <v>38</v>
      </c>
      <c r="I41" s="54"/>
      <c r="J41" s="105"/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 x14ac:dyDescent="0.2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" customHeight="1" x14ac:dyDescent="0.2">
      <c r="B43" s="17"/>
      <c r="L43" s="17"/>
    </row>
    <row r="44" spans="1:31" s="1" customFormat="1" ht="14.4" customHeight="1" x14ac:dyDescent="0.2">
      <c r="B44" s="17"/>
      <c r="L44" s="17"/>
    </row>
    <row r="45" spans="1:31" s="1" customFormat="1" ht="14.4" customHeight="1" x14ac:dyDescent="0.2">
      <c r="B45" s="17"/>
      <c r="L45" s="17"/>
    </row>
    <row r="46" spans="1:31" s="1" customFormat="1" ht="14.4" customHeight="1" x14ac:dyDescent="0.2">
      <c r="B46" s="17"/>
      <c r="L46" s="17"/>
    </row>
    <row r="47" spans="1:31" s="1" customFormat="1" ht="14.4" customHeight="1" x14ac:dyDescent="0.2">
      <c r="B47" s="17"/>
      <c r="L47" s="17"/>
    </row>
    <row r="48" spans="1:31" s="1" customFormat="1" ht="14.4" customHeight="1" x14ac:dyDescent="0.2">
      <c r="B48" s="17"/>
      <c r="L48" s="17"/>
    </row>
    <row r="49" spans="1:31" s="1" customFormat="1" ht="14.4" customHeight="1" x14ac:dyDescent="0.2">
      <c r="B49" s="17"/>
      <c r="L49" s="17"/>
    </row>
    <row r="50" spans="1:31" s="2" customFormat="1" ht="14.4" customHeight="1" x14ac:dyDescent="0.2">
      <c r="B50" s="36"/>
      <c r="D50" s="37" t="s">
        <v>39</v>
      </c>
      <c r="E50" s="38"/>
      <c r="F50" s="38"/>
      <c r="G50" s="37" t="s">
        <v>40</v>
      </c>
      <c r="H50" s="38"/>
      <c r="I50" s="38"/>
      <c r="J50" s="38"/>
      <c r="K50" s="38"/>
      <c r="L50" s="36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3.2" x14ac:dyDescent="0.2">
      <c r="A61" s="26"/>
      <c r="B61" s="27"/>
      <c r="C61" s="26"/>
      <c r="D61" s="39" t="s">
        <v>41</v>
      </c>
      <c r="E61" s="29"/>
      <c r="F61" s="107" t="s">
        <v>42</v>
      </c>
      <c r="G61" s="39" t="s">
        <v>41</v>
      </c>
      <c r="H61" s="29"/>
      <c r="I61" s="29"/>
      <c r="J61" s="108" t="s">
        <v>42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3.2" x14ac:dyDescent="0.2">
      <c r="A65" s="26"/>
      <c r="B65" s="27"/>
      <c r="C65" s="26"/>
      <c r="D65" s="37" t="s">
        <v>43</v>
      </c>
      <c r="E65" s="40"/>
      <c r="F65" s="40"/>
      <c r="G65" s="37" t="s">
        <v>44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3.2" x14ac:dyDescent="0.2">
      <c r="A76" s="26"/>
      <c r="B76" s="27"/>
      <c r="C76" s="26"/>
      <c r="D76" s="39" t="s">
        <v>41</v>
      </c>
      <c r="E76" s="29"/>
      <c r="F76" s="107" t="s">
        <v>42</v>
      </c>
      <c r="G76" s="39" t="s">
        <v>41</v>
      </c>
      <c r="H76" s="29"/>
      <c r="I76" s="29"/>
      <c r="J76" s="108" t="s">
        <v>42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 x14ac:dyDescent="0.2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" customHeight="1" x14ac:dyDescent="0.2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" customHeight="1" x14ac:dyDescent="0.2">
      <c r="A82" s="26"/>
      <c r="B82" s="27"/>
      <c r="C82" s="18" t="s">
        <v>591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 x14ac:dyDescent="0.2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 x14ac:dyDescent="0.2">
      <c r="A85" s="26"/>
      <c r="B85" s="27"/>
      <c r="C85" s="26"/>
      <c r="D85" s="26"/>
      <c r="E85" s="217" t="str">
        <f>E7</f>
        <v>Zníženie energetickej náročnosti objektov ZTS Sabinov a.s.                                                                                     - SO 040d Obnova opláštenia haly povrchových úprav</v>
      </c>
      <c r="F85" s="218"/>
      <c r="G85" s="218"/>
      <c r="H85" s="21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 x14ac:dyDescent="0.2">
      <c r="B86" s="17"/>
      <c r="C86" s="23" t="s">
        <v>97</v>
      </c>
      <c r="L86" s="17"/>
    </row>
    <row r="87" spans="1:31" s="2" customFormat="1" ht="25.5" customHeight="1" x14ac:dyDescent="0.2">
      <c r="A87" s="26"/>
      <c r="B87" s="27"/>
      <c r="C87" s="26"/>
      <c r="D87" s="26"/>
      <c r="E87" s="217" t="s">
        <v>98</v>
      </c>
      <c r="F87" s="216"/>
      <c r="G87" s="216"/>
      <c r="H87" s="21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 x14ac:dyDescent="0.2">
      <c r="A88" s="26"/>
      <c r="B88" s="27"/>
      <c r="C88" s="23" t="s">
        <v>99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 x14ac:dyDescent="0.2">
      <c r="A89" s="26"/>
      <c r="B89" s="27"/>
      <c r="C89" s="26"/>
      <c r="D89" s="26"/>
      <c r="E89" s="197" t="str">
        <f>E11</f>
        <v>02 - Zateplenie strešného plášťa</v>
      </c>
      <c r="F89" s="216"/>
      <c r="G89" s="216"/>
      <c r="H89" s="21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 x14ac:dyDescent="0.2">
      <c r="A91" s="26"/>
      <c r="B91" s="27"/>
      <c r="C91" s="23" t="s">
        <v>14</v>
      </c>
      <c r="D91" s="26"/>
      <c r="E91" s="26"/>
      <c r="F91" s="21" t="str">
        <f>F14</f>
        <v xml:space="preserve"> </v>
      </c>
      <c r="G91" s="26"/>
      <c r="H91" s="26"/>
      <c r="I91" s="23" t="s">
        <v>16</v>
      </c>
      <c r="J91" s="49" t="str">
        <f>IF(J14="","",J14)</f>
        <v>9.12.2019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" customHeight="1" x14ac:dyDescent="0.2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15" customHeight="1" x14ac:dyDescent="0.2">
      <c r="A93" s="26"/>
      <c r="B93" s="27"/>
      <c r="C93" s="23" t="s">
        <v>18</v>
      </c>
      <c r="D93" s="26"/>
      <c r="E93" s="26"/>
      <c r="F93" s="21" t="str">
        <f>E17</f>
        <v xml:space="preserve"> </v>
      </c>
      <c r="G93" s="26"/>
      <c r="H93" s="26"/>
      <c r="I93" s="23" t="s">
        <v>22</v>
      </c>
      <c r="J93" s="24" t="str">
        <f>E23</f>
        <v xml:space="preserve"> 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15" customHeight="1" x14ac:dyDescent="0.2">
      <c r="A94" s="26"/>
      <c r="B94" s="27"/>
      <c r="C94" s="23" t="s">
        <v>21</v>
      </c>
      <c r="D94" s="26"/>
      <c r="E94" s="26"/>
      <c r="F94" s="21" t="str">
        <f>IF(E20="","",E20)</f>
        <v xml:space="preserve"> </v>
      </c>
      <c r="G94" s="26"/>
      <c r="H94" s="26"/>
      <c r="I94" s="23" t="s">
        <v>24</v>
      </c>
      <c r="J94" s="24" t="str">
        <f>E26</f>
        <v xml:space="preserve"> 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 x14ac:dyDescent="0.2">
      <c r="A96" s="26"/>
      <c r="B96" s="27"/>
      <c r="C96" s="109" t="s">
        <v>101</v>
      </c>
      <c r="D96" s="101"/>
      <c r="E96" s="101"/>
      <c r="F96" s="101"/>
      <c r="G96" s="101"/>
      <c r="H96" s="101"/>
      <c r="I96" s="101"/>
      <c r="J96" s="110" t="s">
        <v>102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 x14ac:dyDescent="0.2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5" customHeight="1" x14ac:dyDescent="0.2">
      <c r="A98" s="26"/>
      <c r="B98" s="27"/>
      <c r="C98" s="111" t="s">
        <v>103</v>
      </c>
      <c r="D98" s="26"/>
      <c r="E98" s="26"/>
      <c r="F98" s="26"/>
      <c r="G98" s="26"/>
      <c r="H98" s="26"/>
      <c r="I98" s="26"/>
      <c r="J98" s="65"/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104</v>
      </c>
    </row>
    <row r="99" spans="1:47" s="9" customFormat="1" ht="24.9" customHeight="1" x14ac:dyDescent="0.2">
      <c r="B99" s="112"/>
      <c r="D99" s="113" t="s">
        <v>105</v>
      </c>
      <c r="E99" s="114"/>
      <c r="F99" s="114"/>
      <c r="G99" s="114"/>
      <c r="H99" s="114"/>
      <c r="I99" s="114"/>
      <c r="J99" s="115"/>
      <c r="L99" s="112"/>
    </row>
    <row r="100" spans="1:47" s="10" customFormat="1" ht="19.95" customHeight="1" x14ac:dyDescent="0.2">
      <c r="B100" s="116"/>
      <c r="D100" s="117" t="s">
        <v>107</v>
      </c>
      <c r="E100" s="118"/>
      <c r="F100" s="118"/>
      <c r="G100" s="118"/>
      <c r="H100" s="118"/>
      <c r="I100" s="118"/>
      <c r="J100" s="119"/>
      <c r="L100" s="116"/>
    </row>
    <row r="101" spans="1:47" s="10" customFormat="1" ht="19.95" customHeight="1" x14ac:dyDescent="0.2">
      <c r="B101" s="116"/>
      <c r="D101" s="117" t="s">
        <v>108</v>
      </c>
      <c r="E101" s="118"/>
      <c r="F101" s="118"/>
      <c r="G101" s="118"/>
      <c r="H101" s="118"/>
      <c r="I101" s="118"/>
      <c r="J101" s="119"/>
      <c r="L101" s="116"/>
    </row>
    <row r="102" spans="1:47" s="9" customFormat="1" ht="24.9" customHeight="1" x14ac:dyDescent="0.2">
      <c r="B102" s="112"/>
      <c r="D102" s="113" t="s">
        <v>109</v>
      </c>
      <c r="E102" s="114"/>
      <c r="F102" s="114"/>
      <c r="G102" s="114"/>
      <c r="H102" s="114"/>
      <c r="I102" s="114"/>
      <c r="J102" s="115"/>
      <c r="L102" s="112"/>
    </row>
    <row r="103" spans="1:47" s="10" customFormat="1" ht="19.95" customHeight="1" x14ac:dyDescent="0.2">
      <c r="B103" s="116"/>
      <c r="D103" s="117" t="s">
        <v>356</v>
      </c>
      <c r="E103" s="118"/>
      <c r="F103" s="118"/>
      <c r="G103" s="118"/>
      <c r="H103" s="118"/>
      <c r="I103" s="118"/>
      <c r="J103" s="119"/>
      <c r="L103" s="116"/>
    </row>
    <row r="104" spans="1:47" s="10" customFormat="1" ht="19.95" customHeight="1" x14ac:dyDescent="0.2">
      <c r="B104" s="116"/>
      <c r="D104" s="117" t="s">
        <v>111</v>
      </c>
      <c r="E104" s="118"/>
      <c r="F104" s="118"/>
      <c r="G104" s="118"/>
      <c r="H104" s="118"/>
      <c r="I104" s="118"/>
      <c r="J104" s="119"/>
      <c r="L104" s="116"/>
    </row>
    <row r="105" spans="1:47" s="10" customFormat="1" ht="19.95" customHeight="1" x14ac:dyDescent="0.2">
      <c r="B105" s="116"/>
      <c r="D105" s="117" t="s">
        <v>112</v>
      </c>
      <c r="E105" s="118"/>
      <c r="F105" s="118"/>
      <c r="G105" s="118"/>
      <c r="H105" s="118"/>
      <c r="I105" s="118"/>
      <c r="J105" s="119"/>
      <c r="L105" s="116"/>
    </row>
    <row r="106" spans="1:47" s="10" customFormat="1" ht="19.95" customHeight="1" x14ac:dyDescent="0.2">
      <c r="B106" s="116"/>
      <c r="D106" s="117" t="s">
        <v>113</v>
      </c>
      <c r="E106" s="118"/>
      <c r="F106" s="118"/>
      <c r="G106" s="118"/>
      <c r="H106" s="118"/>
      <c r="I106" s="118"/>
      <c r="J106" s="119"/>
      <c r="L106" s="116"/>
    </row>
    <row r="107" spans="1:47" s="2" customFormat="1" ht="21.75" customHeight="1" x14ac:dyDescent="0.2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6.9" customHeight="1" x14ac:dyDescent="0.2">
      <c r="A108" s="26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12" spans="1:47" s="2" customFormat="1" ht="6.9" customHeight="1" x14ac:dyDescent="0.2">
      <c r="A112" s="26"/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24.9" customHeight="1" x14ac:dyDescent="0.2">
      <c r="A113" s="26"/>
      <c r="B113" s="27"/>
      <c r="C113" s="18" t="s">
        <v>592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6.9" customHeight="1" x14ac:dyDescent="0.2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2" customHeight="1" x14ac:dyDescent="0.2">
      <c r="A115" s="26"/>
      <c r="B115" s="27"/>
      <c r="C115" s="23" t="s">
        <v>11</v>
      </c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16.5" customHeight="1" x14ac:dyDescent="0.2">
      <c r="A116" s="26"/>
      <c r="B116" s="27"/>
      <c r="C116" s="26"/>
      <c r="D116" s="26"/>
      <c r="E116" s="217" t="str">
        <f>E7</f>
        <v>Zníženie energetickej náročnosti objektov ZTS Sabinov a.s.                                                                                     - SO 040d Obnova opláštenia haly povrchových úprav</v>
      </c>
      <c r="F116" s="218"/>
      <c r="G116" s="218"/>
      <c r="H116" s="218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1" customFormat="1" ht="12" customHeight="1" x14ac:dyDescent="0.2">
      <c r="B117" s="17"/>
      <c r="C117" s="23" t="s">
        <v>97</v>
      </c>
      <c r="L117" s="17"/>
    </row>
    <row r="118" spans="1:63" s="2" customFormat="1" ht="25.5" customHeight="1" x14ac:dyDescent="0.2">
      <c r="A118" s="26"/>
      <c r="B118" s="27"/>
      <c r="C118" s="26"/>
      <c r="D118" s="26"/>
      <c r="E118" s="217" t="s">
        <v>98</v>
      </c>
      <c r="F118" s="216"/>
      <c r="G118" s="216"/>
      <c r="H118" s="21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2" customHeight="1" x14ac:dyDescent="0.2">
      <c r="A119" s="26"/>
      <c r="B119" s="27"/>
      <c r="C119" s="23" t="s">
        <v>99</v>
      </c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6.5" customHeight="1" x14ac:dyDescent="0.2">
      <c r="A120" s="26"/>
      <c r="B120" s="27"/>
      <c r="C120" s="26"/>
      <c r="D120" s="26"/>
      <c r="E120" s="197" t="str">
        <f>E11</f>
        <v>02 - Zateplenie strešného plášťa</v>
      </c>
      <c r="F120" s="216"/>
      <c r="G120" s="216"/>
      <c r="H120" s="21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" customHeight="1" x14ac:dyDescent="0.2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2" customHeight="1" x14ac:dyDescent="0.2">
      <c r="A122" s="26"/>
      <c r="B122" s="27"/>
      <c r="C122" s="23" t="s">
        <v>14</v>
      </c>
      <c r="D122" s="26"/>
      <c r="E122" s="26"/>
      <c r="F122" s="21" t="str">
        <f>F14</f>
        <v xml:space="preserve"> </v>
      </c>
      <c r="G122" s="26"/>
      <c r="H122" s="26"/>
      <c r="I122" s="23" t="s">
        <v>16</v>
      </c>
      <c r="J122" s="49" t="str">
        <f>IF(J14="","",J14)</f>
        <v>9.12.2019</v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6.9" customHeight="1" x14ac:dyDescent="0.2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15" customHeight="1" x14ac:dyDescent="0.2">
      <c r="A124" s="26"/>
      <c r="B124" s="27"/>
      <c r="C124" s="23" t="s">
        <v>18</v>
      </c>
      <c r="D124" s="26"/>
      <c r="E124" s="26"/>
      <c r="F124" s="21" t="str">
        <f>E17</f>
        <v xml:space="preserve"> </v>
      </c>
      <c r="G124" s="26"/>
      <c r="H124" s="26"/>
      <c r="I124" s="23" t="s">
        <v>22</v>
      </c>
      <c r="J124" s="24" t="str">
        <f>E23</f>
        <v xml:space="preserve"> </v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5.15" customHeight="1" x14ac:dyDescent="0.2">
      <c r="A125" s="26"/>
      <c r="B125" s="27"/>
      <c r="C125" s="23" t="s">
        <v>21</v>
      </c>
      <c r="D125" s="26"/>
      <c r="E125" s="26"/>
      <c r="F125" s="21" t="str">
        <f>IF(E20="","",E20)</f>
        <v xml:space="preserve"> </v>
      </c>
      <c r="G125" s="26"/>
      <c r="H125" s="26"/>
      <c r="I125" s="23" t="s">
        <v>24</v>
      </c>
      <c r="J125" s="24" t="str">
        <f>E26</f>
        <v xml:space="preserve"> 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2" customFormat="1" ht="10.35" customHeight="1" x14ac:dyDescent="0.2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63" s="11" customFormat="1" ht="29.25" customHeight="1" x14ac:dyDescent="0.2">
      <c r="A127" s="120"/>
      <c r="B127" s="121"/>
      <c r="C127" s="122" t="s">
        <v>114</v>
      </c>
      <c r="D127" s="123" t="s">
        <v>51</v>
      </c>
      <c r="E127" s="123" t="s">
        <v>47</v>
      </c>
      <c r="F127" s="123" t="s">
        <v>48</v>
      </c>
      <c r="G127" s="123" t="s">
        <v>115</v>
      </c>
      <c r="H127" s="123" t="s">
        <v>116</v>
      </c>
      <c r="I127" s="123" t="s">
        <v>117</v>
      </c>
      <c r="J127" s="124" t="s">
        <v>102</v>
      </c>
      <c r="K127" s="125" t="s">
        <v>118</v>
      </c>
      <c r="L127" s="126"/>
      <c r="M127" s="56" t="s">
        <v>1</v>
      </c>
      <c r="N127" s="57" t="s">
        <v>30</v>
      </c>
      <c r="O127" s="57" t="s">
        <v>119</v>
      </c>
      <c r="P127" s="57" t="s">
        <v>120</v>
      </c>
      <c r="Q127" s="57" t="s">
        <v>121</v>
      </c>
      <c r="R127" s="57" t="s">
        <v>122</v>
      </c>
      <c r="S127" s="57" t="s">
        <v>123</v>
      </c>
      <c r="T127" s="58" t="s">
        <v>124</v>
      </c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</row>
    <row r="128" spans="1:63" s="2" customFormat="1" ht="22.95" customHeight="1" x14ac:dyDescent="0.3">
      <c r="A128" s="26"/>
      <c r="B128" s="27"/>
      <c r="C128" s="63" t="s">
        <v>103</v>
      </c>
      <c r="D128" s="26"/>
      <c r="E128" s="26"/>
      <c r="F128" s="26"/>
      <c r="G128" s="26"/>
      <c r="H128" s="26"/>
      <c r="I128" s="26"/>
      <c r="J128" s="127"/>
      <c r="K128" s="26"/>
      <c r="L128" s="27"/>
      <c r="M128" s="59"/>
      <c r="N128" s="50"/>
      <c r="O128" s="60"/>
      <c r="P128" s="128">
        <f>P129+P134</f>
        <v>148.622038</v>
      </c>
      <c r="Q128" s="60"/>
      <c r="R128" s="128">
        <f>R129+R134</f>
        <v>2.46024346</v>
      </c>
      <c r="S128" s="60"/>
      <c r="T128" s="129">
        <f>T129+T134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4" t="s">
        <v>65</v>
      </c>
      <c r="AU128" s="14" t="s">
        <v>104</v>
      </c>
      <c r="BK128" s="130">
        <f>BK129+BK134</f>
        <v>0</v>
      </c>
    </row>
    <row r="129" spans="1:65" s="12" customFormat="1" ht="25.95" customHeight="1" x14ac:dyDescent="0.25">
      <c r="B129" s="131"/>
      <c r="D129" s="132" t="s">
        <v>65</v>
      </c>
      <c r="E129" s="133" t="s">
        <v>125</v>
      </c>
      <c r="F129" s="133" t="s">
        <v>126</v>
      </c>
      <c r="J129" s="134"/>
      <c r="L129" s="131"/>
      <c r="M129" s="135"/>
      <c r="N129" s="136"/>
      <c r="O129" s="136"/>
      <c r="P129" s="137">
        <f>P130+P132</f>
        <v>35.006644000000001</v>
      </c>
      <c r="Q129" s="136"/>
      <c r="R129" s="137">
        <f>R130+R132</f>
        <v>0.73078500000000002</v>
      </c>
      <c r="S129" s="136"/>
      <c r="T129" s="138">
        <f>T130+T132</f>
        <v>0</v>
      </c>
      <c r="AR129" s="132" t="s">
        <v>73</v>
      </c>
      <c r="AT129" s="139" t="s">
        <v>65</v>
      </c>
      <c r="AU129" s="139" t="s">
        <v>66</v>
      </c>
      <c r="AY129" s="132" t="s">
        <v>127</v>
      </c>
      <c r="BK129" s="140">
        <f>BK130+BK132</f>
        <v>0</v>
      </c>
    </row>
    <row r="130" spans="1:65" s="12" customFormat="1" ht="22.95" customHeight="1" x14ac:dyDescent="0.25">
      <c r="B130" s="131"/>
      <c r="D130" s="132" t="s">
        <v>65</v>
      </c>
      <c r="E130" s="141" t="s">
        <v>161</v>
      </c>
      <c r="F130" s="141" t="s">
        <v>162</v>
      </c>
      <c r="J130" s="142"/>
      <c r="L130" s="131"/>
      <c r="M130" s="135"/>
      <c r="N130" s="136"/>
      <c r="O130" s="136"/>
      <c r="P130" s="137">
        <f>P131</f>
        <v>29.798999999999999</v>
      </c>
      <c r="Q130" s="136"/>
      <c r="R130" s="137">
        <f>R131</f>
        <v>0.73078500000000002</v>
      </c>
      <c r="S130" s="136"/>
      <c r="T130" s="138">
        <f>T131</f>
        <v>0</v>
      </c>
      <c r="AR130" s="132" t="s">
        <v>73</v>
      </c>
      <c r="AT130" s="139" t="s">
        <v>65</v>
      </c>
      <c r="AU130" s="139" t="s">
        <v>73</v>
      </c>
      <c r="AY130" s="132" t="s">
        <v>127</v>
      </c>
      <c r="BK130" s="140">
        <f>BK131</f>
        <v>0</v>
      </c>
    </row>
    <row r="131" spans="1:65" s="2" customFormat="1" ht="24" customHeight="1" x14ac:dyDescent="0.2">
      <c r="A131" s="26"/>
      <c r="B131" s="143"/>
      <c r="C131" s="144" t="s">
        <v>73</v>
      </c>
      <c r="D131" s="144" t="s">
        <v>130</v>
      </c>
      <c r="E131" s="145" t="s">
        <v>357</v>
      </c>
      <c r="F131" s="146" t="s">
        <v>358</v>
      </c>
      <c r="G131" s="147" t="s">
        <v>133</v>
      </c>
      <c r="H131" s="148">
        <v>118.25</v>
      </c>
      <c r="I131" s="149"/>
      <c r="J131" s="149"/>
      <c r="K131" s="150"/>
      <c r="L131" s="27"/>
      <c r="M131" s="151" t="s">
        <v>1</v>
      </c>
      <c r="N131" s="152" t="s">
        <v>32</v>
      </c>
      <c r="O131" s="153">
        <v>0.252</v>
      </c>
      <c r="P131" s="153">
        <f>O131*H131</f>
        <v>29.798999999999999</v>
      </c>
      <c r="Q131" s="153">
        <v>6.1799999999999997E-3</v>
      </c>
      <c r="R131" s="153">
        <f>Q131*H131</f>
        <v>0.73078500000000002</v>
      </c>
      <c r="S131" s="153">
        <v>0</v>
      </c>
      <c r="T131" s="154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134</v>
      </c>
      <c r="AT131" s="155" t="s">
        <v>130</v>
      </c>
      <c r="AU131" s="155" t="s">
        <v>79</v>
      </c>
      <c r="AY131" s="14" t="s">
        <v>127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4" t="s">
        <v>79</v>
      </c>
      <c r="BK131" s="156">
        <f>ROUND(I131*H131,2)</f>
        <v>0</v>
      </c>
      <c r="BL131" s="14" t="s">
        <v>134</v>
      </c>
      <c r="BM131" s="155" t="s">
        <v>359</v>
      </c>
    </row>
    <row r="132" spans="1:65" s="12" customFormat="1" ht="22.95" customHeight="1" x14ac:dyDescent="0.25">
      <c r="B132" s="131"/>
      <c r="D132" s="132" t="s">
        <v>65</v>
      </c>
      <c r="E132" s="141" t="s">
        <v>228</v>
      </c>
      <c r="F132" s="141" t="s">
        <v>229</v>
      </c>
      <c r="J132" s="142"/>
      <c r="L132" s="131"/>
      <c r="M132" s="135"/>
      <c r="N132" s="136"/>
      <c r="O132" s="136"/>
      <c r="P132" s="137">
        <f>P133</f>
        <v>5.2076439999999993</v>
      </c>
      <c r="Q132" s="136"/>
      <c r="R132" s="137">
        <f>R133</f>
        <v>0</v>
      </c>
      <c r="S132" s="136"/>
      <c r="T132" s="138">
        <f>T133</f>
        <v>0</v>
      </c>
      <c r="AR132" s="132" t="s">
        <v>73</v>
      </c>
      <c r="AT132" s="139" t="s">
        <v>65</v>
      </c>
      <c r="AU132" s="139" t="s">
        <v>73</v>
      </c>
      <c r="AY132" s="132" t="s">
        <v>127</v>
      </c>
      <c r="BK132" s="140">
        <f>BK133</f>
        <v>0</v>
      </c>
    </row>
    <row r="133" spans="1:65" s="2" customFormat="1" ht="24" customHeight="1" x14ac:dyDescent="0.2">
      <c r="A133" s="26"/>
      <c r="B133" s="143"/>
      <c r="C133" s="144" t="s">
        <v>79</v>
      </c>
      <c r="D133" s="144" t="s">
        <v>130</v>
      </c>
      <c r="E133" s="145" t="s">
        <v>360</v>
      </c>
      <c r="F133" s="146" t="s">
        <v>361</v>
      </c>
      <c r="G133" s="147" t="s">
        <v>203</v>
      </c>
      <c r="H133" s="148">
        <v>0.73099999999999998</v>
      </c>
      <c r="I133" s="149"/>
      <c r="J133" s="149"/>
      <c r="K133" s="150"/>
      <c r="L133" s="27"/>
      <c r="M133" s="151" t="s">
        <v>1</v>
      </c>
      <c r="N133" s="152" t="s">
        <v>32</v>
      </c>
      <c r="O133" s="153">
        <v>7.1239999999999997</v>
      </c>
      <c r="P133" s="153">
        <f>O133*H133</f>
        <v>5.2076439999999993</v>
      </c>
      <c r="Q133" s="153">
        <v>0</v>
      </c>
      <c r="R133" s="153">
        <f>Q133*H133</f>
        <v>0</v>
      </c>
      <c r="S133" s="153">
        <v>0</v>
      </c>
      <c r="T133" s="154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134</v>
      </c>
      <c r="AT133" s="155" t="s">
        <v>130</v>
      </c>
      <c r="AU133" s="155" t="s">
        <v>79</v>
      </c>
      <c r="AY133" s="14" t="s">
        <v>127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4" t="s">
        <v>79</v>
      </c>
      <c r="BK133" s="156">
        <f>ROUND(I133*H133,2)</f>
        <v>0</v>
      </c>
      <c r="BL133" s="14" t="s">
        <v>134</v>
      </c>
      <c r="BM133" s="155" t="s">
        <v>362</v>
      </c>
    </row>
    <row r="134" spans="1:65" s="12" customFormat="1" ht="25.95" customHeight="1" x14ac:dyDescent="0.25">
      <c r="B134" s="131"/>
      <c r="D134" s="132" t="s">
        <v>65</v>
      </c>
      <c r="E134" s="133" t="s">
        <v>234</v>
      </c>
      <c r="F134" s="133" t="s">
        <v>235</v>
      </c>
      <c r="J134" s="134"/>
      <c r="L134" s="131"/>
      <c r="M134" s="135"/>
      <c r="N134" s="136"/>
      <c r="O134" s="136"/>
      <c r="P134" s="137">
        <f>P135+P139+P143+P148</f>
        <v>113.61539400000001</v>
      </c>
      <c r="Q134" s="136"/>
      <c r="R134" s="137">
        <f>R135+R139+R143+R148</f>
        <v>1.72945846</v>
      </c>
      <c r="S134" s="136"/>
      <c r="T134" s="138">
        <f>T135+T139+T143+T148</f>
        <v>0</v>
      </c>
      <c r="AR134" s="132" t="s">
        <v>79</v>
      </c>
      <c r="AT134" s="139" t="s">
        <v>65</v>
      </c>
      <c r="AU134" s="139" t="s">
        <v>66</v>
      </c>
      <c r="AY134" s="132" t="s">
        <v>127</v>
      </c>
      <c r="BK134" s="140">
        <f>BK135+BK139+BK143+BK148</f>
        <v>0</v>
      </c>
    </row>
    <row r="135" spans="1:65" s="12" customFormat="1" ht="22.95" customHeight="1" x14ac:dyDescent="0.25">
      <c r="B135" s="131"/>
      <c r="D135" s="132" t="s">
        <v>65</v>
      </c>
      <c r="E135" s="141" t="s">
        <v>363</v>
      </c>
      <c r="F135" s="141" t="s">
        <v>364</v>
      </c>
      <c r="J135" s="142"/>
      <c r="L135" s="131"/>
      <c r="M135" s="135"/>
      <c r="N135" s="136"/>
      <c r="O135" s="136"/>
      <c r="P135" s="137">
        <f>SUM(P136:P138)</f>
        <v>4.7323649999999997</v>
      </c>
      <c r="Q135" s="136"/>
      <c r="R135" s="137">
        <f>SUM(R136:R138)</f>
        <v>2.311796E-2</v>
      </c>
      <c r="S135" s="136"/>
      <c r="T135" s="138">
        <f>SUM(T136:T138)</f>
        <v>0</v>
      </c>
      <c r="AR135" s="132" t="s">
        <v>79</v>
      </c>
      <c r="AT135" s="139" t="s">
        <v>65</v>
      </c>
      <c r="AU135" s="139" t="s">
        <v>73</v>
      </c>
      <c r="AY135" s="132" t="s">
        <v>127</v>
      </c>
      <c r="BK135" s="140">
        <f>SUM(BK136:BK138)</f>
        <v>0</v>
      </c>
    </row>
    <row r="136" spans="1:65" s="2" customFormat="1" ht="16.5" customHeight="1" x14ac:dyDescent="0.2">
      <c r="A136" s="26"/>
      <c r="B136" s="143"/>
      <c r="C136" s="144" t="s">
        <v>139</v>
      </c>
      <c r="D136" s="144" t="s">
        <v>130</v>
      </c>
      <c r="E136" s="145" t="s">
        <v>365</v>
      </c>
      <c r="F136" s="146" t="s">
        <v>366</v>
      </c>
      <c r="G136" s="147" t="s">
        <v>133</v>
      </c>
      <c r="H136" s="148">
        <v>118.25</v>
      </c>
      <c r="I136" s="149"/>
      <c r="J136" s="149"/>
      <c r="K136" s="150"/>
      <c r="L136" s="27"/>
      <c r="M136" s="151" t="s">
        <v>1</v>
      </c>
      <c r="N136" s="152" t="s">
        <v>32</v>
      </c>
      <c r="O136" s="153">
        <v>4.002E-2</v>
      </c>
      <c r="P136" s="153">
        <f>O136*H136</f>
        <v>4.7323649999999997</v>
      </c>
      <c r="Q136" s="153">
        <v>0</v>
      </c>
      <c r="R136" s="153">
        <f>Q136*H136</f>
        <v>0</v>
      </c>
      <c r="S136" s="153">
        <v>0</v>
      </c>
      <c r="T136" s="154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188</v>
      </c>
      <c r="AT136" s="155" t="s">
        <v>130</v>
      </c>
      <c r="AU136" s="155" t="s">
        <v>79</v>
      </c>
      <c r="AY136" s="14" t="s">
        <v>127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4" t="s">
        <v>79</v>
      </c>
      <c r="BK136" s="156">
        <f>ROUND(I136*H136,2)</f>
        <v>0</v>
      </c>
      <c r="BL136" s="14" t="s">
        <v>188</v>
      </c>
      <c r="BM136" s="155" t="s">
        <v>367</v>
      </c>
    </row>
    <row r="137" spans="1:65" s="2" customFormat="1" ht="24" customHeight="1" x14ac:dyDescent="0.2">
      <c r="A137" s="26"/>
      <c r="B137" s="143"/>
      <c r="C137" s="157" t="s">
        <v>134</v>
      </c>
      <c r="D137" s="157" t="s">
        <v>243</v>
      </c>
      <c r="E137" s="158" t="s">
        <v>368</v>
      </c>
      <c r="F137" s="159" t="s">
        <v>601</v>
      </c>
      <c r="G137" s="160" t="s">
        <v>133</v>
      </c>
      <c r="H137" s="161">
        <v>135.988</v>
      </c>
      <c r="I137" s="162"/>
      <c r="J137" s="162"/>
      <c r="K137" s="163"/>
      <c r="L137" s="164"/>
      <c r="M137" s="165" t="s">
        <v>1</v>
      </c>
      <c r="N137" s="166" t="s">
        <v>32</v>
      </c>
      <c r="O137" s="153">
        <v>0</v>
      </c>
      <c r="P137" s="153">
        <f>O137*H137</f>
        <v>0</v>
      </c>
      <c r="Q137" s="153">
        <v>1.7000000000000001E-4</v>
      </c>
      <c r="R137" s="153">
        <f>Q137*H137</f>
        <v>2.311796E-2</v>
      </c>
      <c r="S137" s="153">
        <v>0</v>
      </c>
      <c r="T137" s="154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246</v>
      </c>
      <c r="AT137" s="155" t="s">
        <v>243</v>
      </c>
      <c r="AU137" s="155" t="s">
        <v>79</v>
      </c>
      <c r="AY137" s="14" t="s">
        <v>127</v>
      </c>
      <c r="BE137" s="156">
        <f>IF(N137="základná",J137,0)</f>
        <v>0</v>
      </c>
      <c r="BF137" s="156">
        <f>IF(N137="znížená",J137,0)</f>
        <v>0</v>
      </c>
      <c r="BG137" s="156">
        <f>IF(N137="zákl. prenesená",J137,0)</f>
        <v>0</v>
      </c>
      <c r="BH137" s="156">
        <f>IF(N137="zníž. prenesená",J137,0)</f>
        <v>0</v>
      </c>
      <c r="BI137" s="156">
        <f>IF(N137="nulová",J137,0)</f>
        <v>0</v>
      </c>
      <c r="BJ137" s="14" t="s">
        <v>79</v>
      </c>
      <c r="BK137" s="156">
        <f>ROUND(I137*H137,2)</f>
        <v>0</v>
      </c>
      <c r="BL137" s="14" t="s">
        <v>188</v>
      </c>
      <c r="BM137" s="155" t="s">
        <v>369</v>
      </c>
    </row>
    <row r="138" spans="1:65" s="2" customFormat="1" ht="24" customHeight="1" x14ac:dyDescent="0.2">
      <c r="A138" s="26"/>
      <c r="B138" s="143"/>
      <c r="C138" s="144" t="s">
        <v>146</v>
      </c>
      <c r="D138" s="144" t="s">
        <v>130</v>
      </c>
      <c r="E138" s="145" t="s">
        <v>370</v>
      </c>
      <c r="F138" s="146" t="s">
        <v>371</v>
      </c>
      <c r="G138" s="147" t="s">
        <v>251</v>
      </c>
      <c r="H138" s="148">
        <v>3.0979999999999999</v>
      </c>
      <c r="I138" s="149"/>
      <c r="J138" s="149"/>
      <c r="K138" s="150"/>
      <c r="L138" s="27"/>
      <c r="M138" s="151" t="s">
        <v>1</v>
      </c>
      <c r="N138" s="152" t="s">
        <v>32</v>
      </c>
      <c r="O138" s="153">
        <v>0</v>
      </c>
      <c r="P138" s="153">
        <f>O138*H138</f>
        <v>0</v>
      </c>
      <c r="Q138" s="153">
        <v>0</v>
      </c>
      <c r="R138" s="153">
        <f>Q138*H138</f>
        <v>0</v>
      </c>
      <c r="S138" s="153">
        <v>0</v>
      </c>
      <c r="T138" s="154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188</v>
      </c>
      <c r="AT138" s="155" t="s">
        <v>130</v>
      </c>
      <c r="AU138" s="155" t="s">
        <v>79</v>
      </c>
      <c r="AY138" s="14" t="s">
        <v>127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4" t="s">
        <v>79</v>
      </c>
      <c r="BK138" s="156">
        <f>ROUND(I138*H138,2)</f>
        <v>0</v>
      </c>
      <c r="BL138" s="14" t="s">
        <v>188</v>
      </c>
      <c r="BM138" s="155" t="s">
        <v>372</v>
      </c>
    </row>
    <row r="139" spans="1:65" s="12" customFormat="1" ht="22.95" customHeight="1" x14ac:dyDescent="0.25">
      <c r="B139" s="131"/>
      <c r="D139" s="132" t="s">
        <v>65</v>
      </c>
      <c r="E139" s="141" t="s">
        <v>253</v>
      </c>
      <c r="F139" s="141" t="s">
        <v>254</v>
      </c>
      <c r="J139" s="142"/>
      <c r="L139" s="131"/>
      <c r="M139" s="135"/>
      <c r="N139" s="136"/>
      <c r="O139" s="136"/>
      <c r="P139" s="137">
        <f>SUM(P140:P142)</f>
        <v>27.907</v>
      </c>
      <c r="Q139" s="136"/>
      <c r="R139" s="137">
        <f>SUM(R140:R142)</f>
        <v>0.61442699999999995</v>
      </c>
      <c r="S139" s="136"/>
      <c r="T139" s="138">
        <f>SUM(T140:T142)</f>
        <v>0</v>
      </c>
      <c r="AR139" s="132" t="s">
        <v>79</v>
      </c>
      <c r="AT139" s="139" t="s">
        <v>65</v>
      </c>
      <c r="AU139" s="139" t="s">
        <v>73</v>
      </c>
      <c r="AY139" s="132" t="s">
        <v>127</v>
      </c>
      <c r="BK139" s="140">
        <f>SUM(BK140:BK142)</f>
        <v>0</v>
      </c>
    </row>
    <row r="140" spans="1:65" s="2" customFormat="1" ht="24" customHeight="1" x14ac:dyDescent="0.2">
      <c r="A140" s="26"/>
      <c r="B140" s="143"/>
      <c r="C140" s="144" t="s">
        <v>128</v>
      </c>
      <c r="D140" s="144" t="s">
        <v>130</v>
      </c>
      <c r="E140" s="145" t="s">
        <v>373</v>
      </c>
      <c r="F140" s="146" t="s">
        <v>374</v>
      </c>
      <c r="G140" s="147" t="s">
        <v>133</v>
      </c>
      <c r="H140" s="148">
        <v>118.25</v>
      </c>
      <c r="I140" s="149"/>
      <c r="J140" s="149"/>
      <c r="K140" s="150"/>
      <c r="L140" s="27"/>
      <c r="M140" s="151" t="s">
        <v>1</v>
      </c>
      <c r="N140" s="152" t="s">
        <v>32</v>
      </c>
      <c r="O140" s="153">
        <v>0.23599999999999999</v>
      </c>
      <c r="P140" s="153">
        <f>O140*H140</f>
        <v>27.907</v>
      </c>
      <c r="Q140" s="153">
        <v>2.9999999999999997E-4</v>
      </c>
      <c r="R140" s="153">
        <f>Q140*H140</f>
        <v>3.5475E-2</v>
      </c>
      <c r="S140" s="153">
        <v>0</v>
      </c>
      <c r="T140" s="154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188</v>
      </c>
      <c r="AT140" s="155" t="s">
        <v>130</v>
      </c>
      <c r="AU140" s="155" t="s">
        <v>79</v>
      </c>
      <c r="AY140" s="14" t="s">
        <v>127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4" t="s">
        <v>79</v>
      </c>
      <c r="BK140" s="156">
        <f>ROUND(I140*H140,2)</f>
        <v>0</v>
      </c>
      <c r="BL140" s="14" t="s">
        <v>188</v>
      </c>
      <c r="BM140" s="155" t="s">
        <v>375</v>
      </c>
    </row>
    <row r="141" spans="1:65" s="2" customFormat="1" ht="24" customHeight="1" x14ac:dyDescent="0.2">
      <c r="A141" s="26"/>
      <c r="B141" s="143"/>
      <c r="C141" s="157" t="s">
        <v>153</v>
      </c>
      <c r="D141" s="157" t="s">
        <v>243</v>
      </c>
      <c r="E141" s="158" t="s">
        <v>376</v>
      </c>
      <c r="F141" s="159" t="s">
        <v>602</v>
      </c>
      <c r="G141" s="160" t="s">
        <v>133</v>
      </c>
      <c r="H141" s="161">
        <v>120.61499999999999</v>
      </c>
      <c r="I141" s="162"/>
      <c r="J141" s="162"/>
      <c r="K141" s="163"/>
      <c r="L141" s="164"/>
      <c r="M141" s="165" t="s">
        <v>1</v>
      </c>
      <c r="N141" s="166" t="s">
        <v>32</v>
      </c>
      <c r="O141" s="153">
        <v>0</v>
      </c>
      <c r="P141" s="153">
        <f>O141*H141</f>
        <v>0</v>
      </c>
      <c r="Q141" s="153">
        <v>4.7999999999999996E-3</v>
      </c>
      <c r="R141" s="153">
        <f>Q141*H141</f>
        <v>0.57895199999999991</v>
      </c>
      <c r="S141" s="153">
        <v>0</v>
      </c>
      <c r="T141" s="154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246</v>
      </c>
      <c r="AT141" s="155" t="s">
        <v>243</v>
      </c>
      <c r="AU141" s="155" t="s">
        <v>79</v>
      </c>
      <c r="AY141" s="14" t="s">
        <v>127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4" t="s">
        <v>79</v>
      </c>
      <c r="BK141" s="156">
        <f>ROUND(I141*H141,2)</f>
        <v>0</v>
      </c>
      <c r="BL141" s="14" t="s">
        <v>188</v>
      </c>
      <c r="BM141" s="155" t="s">
        <v>377</v>
      </c>
    </row>
    <row r="142" spans="1:65" s="2" customFormat="1" ht="24" customHeight="1" x14ac:dyDescent="0.2">
      <c r="A142" s="26"/>
      <c r="B142" s="143"/>
      <c r="C142" s="144" t="s">
        <v>157</v>
      </c>
      <c r="D142" s="144" t="s">
        <v>130</v>
      </c>
      <c r="E142" s="145" t="s">
        <v>267</v>
      </c>
      <c r="F142" s="146" t="s">
        <v>378</v>
      </c>
      <c r="G142" s="147" t="s">
        <v>251</v>
      </c>
      <c r="H142" s="148">
        <v>15.256</v>
      </c>
      <c r="I142" s="149"/>
      <c r="J142" s="149"/>
      <c r="K142" s="150"/>
      <c r="L142" s="27"/>
      <c r="M142" s="151" t="s">
        <v>1</v>
      </c>
      <c r="N142" s="152" t="s">
        <v>32</v>
      </c>
      <c r="O142" s="153">
        <v>0</v>
      </c>
      <c r="P142" s="153">
        <f>O142*H142</f>
        <v>0</v>
      </c>
      <c r="Q142" s="153">
        <v>0</v>
      </c>
      <c r="R142" s="153">
        <f>Q142*H142</f>
        <v>0</v>
      </c>
      <c r="S142" s="153">
        <v>0</v>
      </c>
      <c r="T142" s="154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188</v>
      </c>
      <c r="AT142" s="155" t="s">
        <v>130</v>
      </c>
      <c r="AU142" s="155" t="s">
        <v>79</v>
      </c>
      <c r="AY142" s="14" t="s">
        <v>127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4" t="s">
        <v>79</v>
      </c>
      <c r="BK142" s="156">
        <f>ROUND(I142*H142,2)</f>
        <v>0</v>
      </c>
      <c r="BL142" s="14" t="s">
        <v>188</v>
      </c>
      <c r="BM142" s="155" t="s">
        <v>379</v>
      </c>
    </row>
    <row r="143" spans="1:65" s="12" customFormat="1" ht="22.95" customHeight="1" x14ac:dyDescent="0.25">
      <c r="B143" s="131"/>
      <c r="D143" s="132" t="s">
        <v>65</v>
      </c>
      <c r="E143" s="141" t="s">
        <v>270</v>
      </c>
      <c r="F143" s="141" t="s">
        <v>271</v>
      </c>
      <c r="J143" s="142"/>
      <c r="L143" s="131"/>
      <c r="M143" s="135"/>
      <c r="N143" s="136"/>
      <c r="O143" s="136"/>
      <c r="P143" s="137">
        <f>SUM(P144:P147)</f>
        <v>29.476700000000005</v>
      </c>
      <c r="Q143" s="136"/>
      <c r="R143" s="137">
        <f>SUM(R144:R147)</f>
        <v>0.161798</v>
      </c>
      <c r="S143" s="136"/>
      <c r="T143" s="138">
        <f>SUM(T144:T147)</f>
        <v>0</v>
      </c>
      <c r="AR143" s="132" t="s">
        <v>79</v>
      </c>
      <c r="AT143" s="139" t="s">
        <v>65</v>
      </c>
      <c r="AU143" s="139" t="s">
        <v>73</v>
      </c>
      <c r="AY143" s="132" t="s">
        <v>127</v>
      </c>
      <c r="BK143" s="140">
        <f>SUM(BK144:BK147)</f>
        <v>0</v>
      </c>
    </row>
    <row r="144" spans="1:65" s="2" customFormat="1" ht="24" customHeight="1" x14ac:dyDescent="0.2">
      <c r="A144" s="26"/>
      <c r="B144" s="143"/>
      <c r="C144" s="144" t="s">
        <v>95</v>
      </c>
      <c r="D144" s="144" t="s">
        <v>130</v>
      </c>
      <c r="E144" s="145" t="s">
        <v>380</v>
      </c>
      <c r="F144" s="146" t="s">
        <v>381</v>
      </c>
      <c r="G144" s="147" t="s">
        <v>186</v>
      </c>
      <c r="H144" s="148">
        <v>14.5</v>
      </c>
      <c r="I144" s="149"/>
      <c r="J144" s="149"/>
      <c r="K144" s="150"/>
      <c r="L144" s="27"/>
      <c r="M144" s="151" t="s">
        <v>1</v>
      </c>
      <c r="N144" s="152" t="s">
        <v>32</v>
      </c>
      <c r="O144" s="153">
        <v>1.1605000000000001</v>
      </c>
      <c r="P144" s="153">
        <f>O144*H144</f>
        <v>16.827250000000003</v>
      </c>
      <c r="Q144" s="153">
        <v>6.3699999999999998E-3</v>
      </c>
      <c r="R144" s="153">
        <f>Q144*H144</f>
        <v>9.2365000000000003E-2</v>
      </c>
      <c r="S144" s="153">
        <v>0</v>
      </c>
      <c r="T144" s="154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188</v>
      </c>
      <c r="AT144" s="155" t="s">
        <v>130</v>
      </c>
      <c r="AU144" s="155" t="s">
        <v>79</v>
      </c>
      <c r="AY144" s="14" t="s">
        <v>127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79</v>
      </c>
      <c r="BK144" s="156">
        <f>ROUND(I144*H144,2)</f>
        <v>0</v>
      </c>
      <c r="BL144" s="14" t="s">
        <v>188</v>
      </c>
      <c r="BM144" s="155" t="s">
        <v>382</v>
      </c>
    </row>
    <row r="145" spans="1:65" s="2" customFormat="1" ht="24" customHeight="1" x14ac:dyDescent="0.2">
      <c r="A145" s="26"/>
      <c r="B145" s="143"/>
      <c r="C145" s="144" t="s">
        <v>179</v>
      </c>
      <c r="D145" s="144" t="s">
        <v>130</v>
      </c>
      <c r="E145" s="145" t="s">
        <v>383</v>
      </c>
      <c r="F145" s="146" t="s">
        <v>384</v>
      </c>
      <c r="G145" s="147" t="s">
        <v>186</v>
      </c>
      <c r="H145" s="148">
        <v>0.9</v>
      </c>
      <c r="I145" s="149"/>
      <c r="J145" s="149"/>
      <c r="K145" s="150"/>
      <c r="L145" s="27"/>
      <c r="M145" s="151" t="s">
        <v>1</v>
      </c>
      <c r="N145" s="152" t="s">
        <v>32</v>
      </c>
      <c r="O145" s="153">
        <v>1.1605000000000001</v>
      </c>
      <c r="P145" s="153">
        <f>O145*H145</f>
        <v>1.0444500000000001</v>
      </c>
      <c r="Q145" s="153">
        <v>6.3699999999999998E-3</v>
      </c>
      <c r="R145" s="153">
        <f>Q145*H145</f>
        <v>5.7330000000000002E-3</v>
      </c>
      <c r="S145" s="153">
        <v>0</v>
      </c>
      <c r="T145" s="154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188</v>
      </c>
      <c r="AT145" s="155" t="s">
        <v>130</v>
      </c>
      <c r="AU145" s="155" t="s">
        <v>79</v>
      </c>
      <c r="AY145" s="14" t="s">
        <v>127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4" t="s">
        <v>79</v>
      </c>
      <c r="BK145" s="156">
        <f>ROUND(I145*H145,2)</f>
        <v>0</v>
      </c>
      <c r="BL145" s="14" t="s">
        <v>188</v>
      </c>
      <c r="BM145" s="155" t="s">
        <v>385</v>
      </c>
    </row>
    <row r="146" spans="1:65" s="2" customFormat="1" ht="36" customHeight="1" x14ac:dyDescent="0.2">
      <c r="A146" s="26"/>
      <c r="B146" s="143"/>
      <c r="C146" s="144" t="s">
        <v>183</v>
      </c>
      <c r="D146" s="144" t="s">
        <v>130</v>
      </c>
      <c r="E146" s="145" t="s">
        <v>386</v>
      </c>
      <c r="F146" s="146" t="s">
        <v>387</v>
      </c>
      <c r="G146" s="147" t="s">
        <v>186</v>
      </c>
      <c r="H146" s="148">
        <v>10</v>
      </c>
      <c r="I146" s="149"/>
      <c r="J146" s="149"/>
      <c r="K146" s="150"/>
      <c r="L146" s="27"/>
      <c r="M146" s="151" t="s">
        <v>1</v>
      </c>
      <c r="N146" s="152" t="s">
        <v>32</v>
      </c>
      <c r="O146" s="153">
        <v>1.1605000000000001</v>
      </c>
      <c r="P146" s="153">
        <f>O146*H146</f>
        <v>11.605</v>
      </c>
      <c r="Q146" s="153">
        <v>6.3699999999999998E-3</v>
      </c>
      <c r="R146" s="153">
        <f>Q146*H146</f>
        <v>6.3699999999999993E-2</v>
      </c>
      <c r="S146" s="153">
        <v>0</v>
      </c>
      <c r="T146" s="154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188</v>
      </c>
      <c r="AT146" s="155" t="s">
        <v>130</v>
      </c>
      <c r="AU146" s="155" t="s">
        <v>79</v>
      </c>
      <c r="AY146" s="14" t="s">
        <v>127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4" t="s">
        <v>79</v>
      </c>
      <c r="BK146" s="156">
        <f>ROUND(I146*H146,2)</f>
        <v>0</v>
      </c>
      <c r="BL146" s="14" t="s">
        <v>188</v>
      </c>
      <c r="BM146" s="155" t="s">
        <v>388</v>
      </c>
    </row>
    <row r="147" spans="1:65" s="2" customFormat="1" ht="24" customHeight="1" x14ac:dyDescent="0.2">
      <c r="A147" s="26"/>
      <c r="B147" s="143"/>
      <c r="C147" s="144" t="s">
        <v>208</v>
      </c>
      <c r="D147" s="144" t="s">
        <v>130</v>
      </c>
      <c r="E147" s="145" t="s">
        <v>309</v>
      </c>
      <c r="F147" s="146" t="s">
        <v>310</v>
      </c>
      <c r="G147" s="147" t="s">
        <v>251</v>
      </c>
      <c r="H147" s="148">
        <v>38.872</v>
      </c>
      <c r="I147" s="149"/>
      <c r="J147" s="149"/>
      <c r="K147" s="150"/>
      <c r="L147" s="27"/>
      <c r="M147" s="151" t="s">
        <v>1</v>
      </c>
      <c r="N147" s="152" t="s">
        <v>32</v>
      </c>
      <c r="O147" s="153">
        <v>0</v>
      </c>
      <c r="P147" s="153">
        <f>O147*H147</f>
        <v>0</v>
      </c>
      <c r="Q147" s="153">
        <v>0</v>
      </c>
      <c r="R147" s="153">
        <f>Q147*H147</f>
        <v>0</v>
      </c>
      <c r="S147" s="153">
        <v>0</v>
      </c>
      <c r="T147" s="154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188</v>
      </c>
      <c r="AT147" s="155" t="s">
        <v>130</v>
      </c>
      <c r="AU147" s="155" t="s">
        <v>79</v>
      </c>
      <c r="AY147" s="14" t="s">
        <v>127</v>
      </c>
      <c r="BE147" s="156">
        <f>IF(N147="základná",J147,0)</f>
        <v>0</v>
      </c>
      <c r="BF147" s="156">
        <f>IF(N147="znížená",J147,0)</f>
        <v>0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4" t="s">
        <v>79</v>
      </c>
      <c r="BK147" s="156">
        <f>ROUND(I147*H147,2)</f>
        <v>0</v>
      </c>
      <c r="BL147" s="14" t="s">
        <v>188</v>
      </c>
      <c r="BM147" s="155" t="s">
        <v>389</v>
      </c>
    </row>
    <row r="148" spans="1:65" s="12" customFormat="1" ht="22.95" customHeight="1" x14ac:dyDescent="0.25">
      <c r="B148" s="131"/>
      <c r="D148" s="132" t="s">
        <v>65</v>
      </c>
      <c r="E148" s="141" t="s">
        <v>312</v>
      </c>
      <c r="F148" s="141" t="s">
        <v>313</v>
      </c>
      <c r="J148" s="142"/>
      <c r="L148" s="131"/>
      <c r="M148" s="135"/>
      <c r="N148" s="136"/>
      <c r="O148" s="136"/>
      <c r="P148" s="137">
        <f>SUM(P149:P151)</f>
        <v>51.499329000000003</v>
      </c>
      <c r="Q148" s="136"/>
      <c r="R148" s="137">
        <f>SUM(R149:R151)</f>
        <v>0.93011549999999998</v>
      </c>
      <c r="S148" s="136"/>
      <c r="T148" s="138">
        <f>SUM(T149:T151)</f>
        <v>0</v>
      </c>
      <c r="AR148" s="132" t="s">
        <v>79</v>
      </c>
      <c r="AT148" s="139" t="s">
        <v>65</v>
      </c>
      <c r="AU148" s="139" t="s">
        <v>73</v>
      </c>
      <c r="AY148" s="132" t="s">
        <v>127</v>
      </c>
      <c r="BK148" s="140">
        <f>SUM(BK149:BK151)</f>
        <v>0</v>
      </c>
    </row>
    <row r="149" spans="1:65" s="2" customFormat="1" ht="36" customHeight="1" x14ac:dyDescent="0.2">
      <c r="A149" s="26"/>
      <c r="B149" s="143"/>
      <c r="C149" s="144" t="s">
        <v>212</v>
      </c>
      <c r="D149" s="144" t="s">
        <v>130</v>
      </c>
      <c r="E149" s="145" t="s">
        <v>390</v>
      </c>
      <c r="F149" s="146" t="s">
        <v>391</v>
      </c>
      <c r="G149" s="147" t="s">
        <v>133</v>
      </c>
      <c r="H149" s="148">
        <v>114.9</v>
      </c>
      <c r="I149" s="149"/>
      <c r="J149" s="149"/>
      <c r="K149" s="150"/>
      <c r="L149" s="27"/>
      <c r="M149" s="151" t="s">
        <v>1</v>
      </c>
      <c r="N149" s="152" t="s">
        <v>32</v>
      </c>
      <c r="O149" s="153">
        <v>0.44821</v>
      </c>
      <c r="P149" s="153">
        <f>O149*H149</f>
        <v>51.499329000000003</v>
      </c>
      <c r="Q149" s="153">
        <v>6.9999999999999999E-4</v>
      </c>
      <c r="R149" s="153">
        <f>Q149*H149</f>
        <v>8.0430000000000001E-2</v>
      </c>
      <c r="S149" s="153">
        <v>0</v>
      </c>
      <c r="T149" s="154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188</v>
      </c>
      <c r="AT149" s="155" t="s">
        <v>130</v>
      </c>
      <c r="AU149" s="155" t="s">
        <v>79</v>
      </c>
      <c r="AY149" s="14" t="s">
        <v>127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4" t="s">
        <v>79</v>
      </c>
      <c r="BK149" s="156">
        <f>ROUND(I149*H149,2)</f>
        <v>0</v>
      </c>
      <c r="BL149" s="14" t="s">
        <v>188</v>
      </c>
      <c r="BM149" s="155" t="s">
        <v>392</v>
      </c>
    </row>
    <row r="150" spans="1:65" s="2" customFormat="1" ht="16.5" customHeight="1" x14ac:dyDescent="0.2">
      <c r="A150" s="26"/>
      <c r="B150" s="143"/>
      <c r="C150" s="157" t="s">
        <v>216</v>
      </c>
      <c r="D150" s="157" t="s">
        <v>243</v>
      </c>
      <c r="E150" s="158" t="s">
        <v>393</v>
      </c>
      <c r="F150" s="159" t="s">
        <v>394</v>
      </c>
      <c r="G150" s="160" t="s">
        <v>133</v>
      </c>
      <c r="H150" s="161">
        <v>117.19799999999999</v>
      </c>
      <c r="I150" s="162"/>
      <c r="J150" s="162"/>
      <c r="K150" s="163"/>
      <c r="L150" s="164"/>
      <c r="M150" s="165" t="s">
        <v>1</v>
      </c>
      <c r="N150" s="166" t="s">
        <v>32</v>
      </c>
      <c r="O150" s="153">
        <v>0</v>
      </c>
      <c r="P150" s="153">
        <f>O150*H150</f>
        <v>0</v>
      </c>
      <c r="Q150" s="153">
        <v>7.2500000000000004E-3</v>
      </c>
      <c r="R150" s="153">
        <f>Q150*H150</f>
        <v>0.84968549999999998</v>
      </c>
      <c r="S150" s="153">
        <v>0</v>
      </c>
      <c r="T150" s="154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246</v>
      </c>
      <c r="AT150" s="155" t="s">
        <v>243</v>
      </c>
      <c r="AU150" s="155" t="s">
        <v>79</v>
      </c>
      <c r="AY150" s="14" t="s">
        <v>127</v>
      </c>
      <c r="BE150" s="156">
        <f>IF(N150="základná",J150,0)</f>
        <v>0</v>
      </c>
      <c r="BF150" s="156">
        <f>IF(N150="znížená",J150,0)</f>
        <v>0</v>
      </c>
      <c r="BG150" s="156">
        <f>IF(N150="zákl. prenesená",J150,0)</f>
        <v>0</v>
      </c>
      <c r="BH150" s="156">
        <f>IF(N150="zníž. prenesená",J150,0)</f>
        <v>0</v>
      </c>
      <c r="BI150" s="156">
        <f>IF(N150="nulová",J150,0)</f>
        <v>0</v>
      </c>
      <c r="BJ150" s="14" t="s">
        <v>79</v>
      </c>
      <c r="BK150" s="156">
        <f>ROUND(I150*H150,2)</f>
        <v>0</v>
      </c>
      <c r="BL150" s="14" t="s">
        <v>188</v>
      </c>
      <c r="BM150" s="155" t="s">
        <v>395</v>
      </c>
    </row>
    <row r="151" spans="1:65" s="2" customFormat="1" ht="24" customHeight="1" x14ac:dyDescent="0.2">
      <c r="A151" s="26"/>
      <c r="B151" s="143"/>
      <c r="C151" s="144" t="s">
        <v>230</v>
      </c>
      <c r="D151" s="144" t="s">
        <v>130</v>
      </c>
      <c r="E151" s="145" t="s">
        <v>352</v>
      </c>
      <c r="F151" s="146" t="s">
        <v>353</v>
      </c>
      <c r="G151" s="147" t="s">
        <v>251</v>
      </c>
      <c r="H151" s="148">
        <v>26.251000000000001</v>
      </c>
      <c r="I151" s="149"/>
      <c r="J151" s="149"/>
      <c r="K151" s="150"/>
      <c r="L151" s="27"/>
      <c r="M151" s="167" t="s">
        <v>1</v>
      </c>
      <c r="N151" s="168" t="s">
        <v>32</v>
      </c>
      <c r="O151" s="169">
        <v>0</v>
      </c>
      <c r="P151" s="169">
        <f>O151*H151</f>
        <v>0</v>
      </c>
      <c r="Q151" s="169">
        <v>0</v>
      </c>
      <c r="R151" s="169">
        <f>Q151*H151</f>
        <v>0</v>
      </c>
      <c r="S151" s="169">
        <v>0</v>
      </c>
      <c r="T151" s="170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188</v>
      </c>
      <c r="AT151" s="155" t="s">
        <v>130</v>
      </c>
      <c r="AU151" s="155" t="s">
        <v>79</v>
      </c>
      <c r="AY151" s="14" t="s">
        <v>127</v>
      </c>
      <c r="BE151" s="156">
        <f>IF(N151="základná",J151,0)</f>
        <v>0</v>
      </c>
      <c r="BF151" s="156">
        <f>IF(N151="znížená",J151,0)</f>
        <v>0</v>
      </c>
      <c r="BG151" s="156">
        <f>IF(N151="zákl. prenesená",J151,0)</f>
        <v>0</v>
      </c>
      <c r="BH151" s="156">
        <f>IF(N151="zníž. prenesená",J151,0)</f>
        <v>0</v>
      </c>
      <c r="BI151" s="156">
        <f>IF(N151="nulová",J151,0)</f>
        <v>0</v>
      </c>
      <c r="BJ151" s="14" t="s">
        <v>79</v>
      </c>
      <c r="BK151" s="156">
        <f>ROUND(I151*H151,2)</f>
        <v>0</v>
      </c>
      <c r="BL151" s="14" t="s">
        <v>188</v>
      </c>
      <c r="BM151" s="155" t="s">
        <v>396</v>
      </c>
    </row>
    <row r="152" spans="1:65" s="2" customFormat="1" ht="6.9" customHeight="1" x14ac:dyDescent="0.2">
      <c r="A152" s="26"/>
      <c r="B152" s="41"/>
      <c r="C152" s="42"/>
      <c r="D152" s="42"/>
      <c r="E152" s="42"/>
      <c r="F152" s="42"/>
      <c r="G152" s="42"/>
      <c r="H152" s="42"/>
      <c r="I152" s="42"/>
      <c r="J152" s="42"/>
      <c r="K152" s="42"/>
      <c r="L152" s="27"/>
      <c r="M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</row>
  </sheetData>
  <autoFilter ref="C127:K151"/>
  <mergeCells count="13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  <mergeCell ref="F22:F23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2"/>
  <sheetViews>
    <sheetView showGridLines="0" topLeftCell="A151" workbookViewId="0">
      <selection activeCell="E6" sqref="E6"/>
    </sheetView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x14ac:dyDescent="0.2">
      <c r="A1" s="92"/>
    </row>
    <row r="2" spans="1:46" s="1" customFormat="1" ht="36.9" customHeight="1" x14ac:dyDescent="0.2">
      <c r="L2" s="176" t="s">
        <v>5</v>
      </c>
      <c r="M2" s="177"/>
      <c r="N2" s="177"/>
      <c r="O2" s="177"/>
      <c r="P2" s="177"/>
      <c r="Q2" s="177"/>
      <c r="R2" s="177"/>
      <c r="S2" s="177"/>
      <c r="T2" s="177"/>
      <c r="U2" s="177"/>
      <c r="V2" s="177"/>
      <c r="AT2" s="14" t="s">
        <v>86</v>
      </c>
    </row>
    <row r="3" spans="1:46" s="1" customFormat="1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" customHeight="1" x14ac:dyDescent="0.2">
      <c r="B4" s="17"/>
      <c r="D4" s="18" t="s">
        <v>593</v>
      </c>
      <c r="L4" s="17"/>
      <c r="M4" s="93" t="s">
        <v>8</v>
      </c>
      <c r="AT4" s="14" t="s">
        <v>3</v>
      </c>
    </row>
    <row r="5" spans="1:46" s="1" customFormat="1" ht="6.9" customHeight="1" x14ac:dyDescent="0.2">
      <c r="B5" s="17"/>
      <c r="L5" s="17"/>
    </row>
    <row r="6" spans="1:46" s="1" customFormat="1" ht="12" customHeight="1" x14ac:dyDescent="0.2">
      <c r="B6" s="17"/>
      <c r="D6" s="23" t="s">
        <v>11</v>
      </c>
      <c r="L6" s="17"/>
    </row>
    <row r="7" spans="1:46" s="1" customFormat="1" ht="16.5" customHeight="1" x14ac:dyDescent="0.2">
      <c r="B7" s="17"/>
      <c r="E7" s="217" t="str">
        <f>'Rekapitulácia stavby'!K6</f>
        <v>Zníženie energetickej náročnosti objektov ZTS Sabinov a.s.                                                                                     - SO 040d Obnova opláštenia haly povrchových úprav</v>
      </c>
      <c r="F7" s="218"/>
      <c r="G7" s="218"/>
      <c r="H7" s="218"/>
      <c r="L7" s="17"/>
    </row>
    <row r="8" spans="1:46" s="1" customFormat="1" ht="12" customHeight="1" x14ac:dyDescent="0.2">
      <c r="B8" s="17"/>
      <c r="D8" s="23" t="s">
        <v>97</v>
      </c>
      <c r="L8" s="17"/>
    </row>
    <row r="9" spans="1:46" s="2" customFormat="1" ht="25.5" customHeight="1" x14ac:dyDescent="0.2">
      <c r="A9" s="26"/>
      <c r="B9" s="27"/>
      <c r="C9" s="26"/>
      <c r="D9" s="26"/>
      <c r="E9" s="217" t="s">
        <v>98</v>
      </c>
      <c r="F9" s="216"/>
      <c r="G9" s="216"/>
      <c r="H9" s="216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 x14ac:dyDescent="0.2">
      <c r="A10" s="26"/>
      <c r="B10" s="27"/>
      <c r="C10" s="26"/>
      <c r="D10" s="23" t="s">
        <v>99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 x14ac:dyDescent="0.2">
      <c r="A11" s="26"/>
      <c r="B11" s="27"/>
      <c r="C11" s="26"/>
      <c r="D11" s="26"/>
      <c r="E11" s="197" t="s">
        <v>397</v>
      </c>
      <c r="F11" s="216"/>
      <c r="G11" s="216"/>
      <c r="H11" s="21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x14ac:dyDescent="0.2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 x14ac:dyDescent="0.2">
      <c r="A13" s="26"/>
      <c r="B13" s="27"/>
      <c r="C13" s="26"/>
      <c r="D13" s="23" t="s">
        <v>12</v>
      </c>
      <c r="E13" s="26"/>
      <c r="F13" s="21" t="s">
        <v>1</v>
      </c>
      <c r="G13" s="26"/>
      <c r="H13" s="26"/>
      <c r="I13" s="23" t="s">
        <v>13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 x14ac:dyDescent="0.2">
      <c r="A14" s="26"/>
      <c r="B14" s="27"/>
      <c r="C14" s="26"/>
      <c r="D14" s="23" t="s">
        <v>14</v>
      </c>
      <c r="E14" s="26"/>
      <c r="F14" s="21" t="s">
        <v>15</v>
      </c>
      <c r="G14" s="26"/>
      <c r="H14" s="26"/>
      <c r="I14" s="23" t="s">
        <v>16</v>
      </c>
      <c r="J14" s="49" t="str">
        <f>'Rekapitulácia stavby'!AN8</f>
        <v>9.12.2019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5" customHeight="1" x14ac:dyDescent="0.2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 x14ac:dyDescent="0.2">
      <c r="A16" s="26"/>
      <c r="B16" s="27"/>
      <c r="C16" s="26"/>
      <c r="D16" s="23" t="s">
        <v>18</v>
      </c>
      <c r="E16" s="26"/>
      <c r="F16" s="172" t="s">
        <v>596</v>
      </c>
      <c r="G16" s="26"/>
      <c r="H16" s="26"/>
      <c r="I16" s="23" t="s">
        <v>19</v>
      </c>
      <c r="J16" s="21" t="str">
        <f>IF('Rekapitulácia stavby'!AN10="","",'Rekapitulácia stavby'!AN10)</f>
        <v>00590797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 x14ac:dyDescent="0.2">
      <c r="A17" s="26"/>
      <c r="B17" s="27"/>
      <c r="C17" s="26"/>
      <c r="D17" s="26"/>
      <c r="E17" s="21" t="str">
        <f>IF('Rekapitulácia stavby'!E11="","",'Rekapitulácia stavby'!E11)</f>
        <v xml:space="preserve"> </v>
      </c>
      <c r="F17" s="26"/>
      <c r="G17" s="26"/>
      <c r="H17" s="26"/>
      <c r="I17" s="23" t="s">
        <v>20</v>
      </c>
      <c r="J17" s="21" t="str">
        <f>IF('Rekapitulácia stavby'!AN11="","",'Rekapitulácia stavby'!AN11)</f>
        <v>SK2020524759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" customHeight="1" x14ac:dyDescent="0.2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 x14ac:dyDescent="0.2">
      <c r="A19" s="26"/>
      <c r="B19" s="27"/>
      <c r="C19" s="26"/>
      <c r="D19" s="23" t="s">
        <v>21</v>
      </c>
      <c r="E19" s="26"/>
      <c r="F19" s="26"/>
      <c r="G19" s="26"/>
      <c r="H19" s="26"/>
      <c r="I19" s="23" t="s">
        <v>19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 x14ac:dyDescent="0.2">
      <c r="A20" s="26"/>
      <c r="B20" s="27"/>
      <c r="C20" s="26"/>
      <c r="D20" s="26"/>
      <c r="E20" s="182" t="str">
        <f>'Rekapitulácia stavby'!E14</f>
        <v xml:space="preserve"> </v>
      </c>
      <c r="F20" s="182"/>
      <c r="G20" s="182"/>
      <c r="H20" s="182"/>
      <c r="I20" s="23" t="s">
        <v>20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" customHeight="1" x14ac:dyDescent="0.2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 x14ac:dyDescent="0.2">
      <c r="A22" s="26"/>
      <c r="B22" s="27"/>
      <c r="C22" s="26"/>
      <c r="D22" s="23" t="s">
        <v>22</v>
      </c>
      <c r="E22" s="26"/>
      <c r="F22" s="219" t="s">
        <v>597</v>
      </c>
      <c r="G22" s="26"/>
      <c r="H22" s="26"/>
      <c r="I22" s="23" t="s">
        <v>19</v>
      </c>
      <c r="J22" s="21" t="str">
        <f>IF('Rekapitulácia stavby'!AN16="","",'Rekapitulácia stavby'!AN16)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 x14ac:dyDescent="0.2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20"/>
      <c r="G23" s="26"/>
      <c r="H23" s="26"/>
      <c r="I23" s="23" t="s">
        <v>20</v>
      </c>
      <c r="J23" s="21" t="str">
        <f>IF('Rekapitulácia stavby'!AN17="","",'Rekapitulácia stavby'!AN17)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" customHeight="1" x14ac:dyDescent="0.2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 x14ac:dyDescent="0.2">
      <c r="A25" s="26"/>
      <c r="B25" s="27"/>
      <c r="C25" s="26"/>
      <c r="D25" s="23" t="s">
        <v>24</v>
      </c>
      <c r="E25" s="26"/>
      <c r="F25" s="172" t="s">
        <v>598</v>
      </c>
      <c r="G25" s="26"/>
      <c r="H25" s="26"/>
      <c r="I25" s="23" t="s">
        <v>19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 x14ac:dyDescent="0.2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20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 x14ac:dyDescent="0.2">
      <c r="A28" s="26"/>
      <c r="B28" s="27"/>
      <c r="C28" s="26"/>
      <c r="D28" s="23" t="s">
        <v>25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 x14ac:dyDescent="0.2">
      <c r="A29" s="94"/>
      <c r="B29" s="95"/>
      <c r="C29" s="94"/>
      <c r="D29" s="94"/>
      <c r="E29" s="178" t="s">
        <v>1</v>
      </c>
      <c r="F29" s="178"/>
      <c r="G29" s="178"/>
      <c r="H29" s="178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" customHeight="1" x14ac:dyDescent="0.2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 x14ac:dyDescent="0.2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 x14ac:dyDescent="0.2">
      <c r="A32" s="26"/>
      <c r="B32" s="27"/>
      <c r="C32" s="26"/>
      <c r="D32" s="97" t="s">
        <v>26</v>
      </c>
      <c r="E32" s="26"/>
      <c r="F32" s="26"/>
      <c r="G32" s="26"/>
      <c r="H32" s="26"/>
      <c r="I32" s="26"/>
      <c r="J32" s="65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 x14ac:dyDescent="0.2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 x14ac:dyDescent="0.2">
      <c r="A34" s="26"/>
      <c r="B34" s="27"/>
      <c r="C34" s="26"/>
      <c r="D34" s="26"/>
      <c r="E34" s="26"/>
      <c r="F34" s="30" t="s">
        <v>28</v>
      </c>
      <c r="G34" s="26"/>
      <c r="H34" s="26"/>
      <c r="I34" s="30" t="s">
        <v>27</v>
      </c>
      <c r="J34" s="30" t="s">
        <v>29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 x14ac:dyDescent="0.2">
      <c r="A35" s="26"/>
      <c r="B35" s="27"/>
      <c r="C35" s="26"/>
      <c r="D35" s="98" t="s">
        <v>30</v>
      </c>
      <c r="E35" s="23" t="s">
        <v>31</v>
      </c>
      <c r="F35" s="99"/>
      <c r="G35" s="26"/>
      <c r="H35" s="26"/>
      <c r="I35" s="100"/>
      <c r="J35" s="99"/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 x14ac:dyDescent="0.2">
      <c r="A36" s="26"/>
      <c r="B36" s="27"/>
      <c r="C36" s="26"/>
      <c r="D36" s="26"/>
      <c r="E36" s="23" t="s">
        <v>32</v>
      </c>
      <c r="F36" s="99"/>
      <c r="G36" s="26"/>
      <c r="H36" s="26"/>
      <c r="I36" s="100"/>
      <c r="J36" s="99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 x14ac:dyDescent="0.2">
      <c r="A37" s="26"/>
      <c r="B37" s="27"/>
      <c r="C37" s="26"/>
      <c r="D37" s="26"/>
      <c r="E37" s="23" t="s">
        <v>33</v>
      </c>
      <c r="F37" s="99">
        <f>ROUND((SUM(BG129:BG171)),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hidden="1" customHeight="1" x14ac:dyDescent="0.2">
      <c r="A38" s="26"/>
      <c r="B38" s="27"/>
      <c r="C38" s="26"/>
      <c r="D38" s="26"/>
      <c r="E38" s="23" t="s">
        <v>34</v>
      </c>
      <c r="F38" s="99">
        <f>ROUND((SUM(BH129:BH171)),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hidden="1" customHeight="1" x14ac:dyDescent="0.2">
      <c r="A39" s="26"/>
      <c r="B39" s="27"/>
      <c r="C39" s="26"/>
      <c r="D39" s="26"/>
      <c r="E39" s="23" t="s">
        <v>35</v>
      </c>
      <c r="F39" s="99">
        <f>ROUND((SUM(BI129:BI171)),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 x14ac:dyDescent="0.2">
      <c r="A41" s="26"/>
      <c r="B41" s="27"/>
      <c r="C41" s="101"/>
      <c r="D41" s="102" t="s">
        <v>36</v>
      </c>
      <c r="E41" s="54"/>
      <c r="F41" s="54"/>
      <c r="G41" s="103" t="s">
        <v>37</v>
      </c>
      <c r="H41" s="104" t="s">
        <v>38</v>
      </c>
      <c r="I41" s="54"/>
      <c r="J41" s="105"/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 x14ac:dyDescent="0.2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" customHeight="1" x14ac:dyDescent="0.2">
      <c r="B43" s="17"/>
      <c r="L43" s="17"/>
    </row>
    <row r="44" spans="1:31" s="1" customFormat="1" ht="14.4" customHeight="1" x14ac:dyDescent="0.2">
      <c r="B44" s="17"/>
      <c r="L44" s="17"/>
    </row>
    <row r="45" spans="1:31" s="1" customFormat="1" ht="14.4" customHeight="1" x14ac:dyDescent="0.2">
      <c r="B45" s="17"/>
      <c r="L45" s="17"/>
    </row>
    <row r="46" spans="1:31" s="1" customFormat="1" ht="14.4" customHeight="1" x14ac:dyDescent="0.2">
      <c r="B46" s="17"/>
      <c r="L46" s="17"/>
    </row>
    <row r="47" spans="1:31" s="1" customFormat="1" ht="14.4" customHeight="1" x14ac:dyDescent="0.2">
      <c r="B47" s="17"/>
      <c r="L47" s="17"/>
    </row>
    <row r="48" spans="1:31" s="1" customFormat="1" ht="14.4" customHeight="1" x14ac:dyDescent="0.2">
      <c r="B48" s="17"/>
      <c r="L48" s="17"/>
    </row>
    <row r="49" spans="1:31" s="1" customFormat="1" ht="14.4" customHeight="1" x14ac:dyDescent="0.2">
      <c r="B49" s="17"/>
      <c r="L49" s="17"/>
    </row>
    <row r="50" spans="1:31" s="2" customFormat="1" ht="14.4" customHeight="1" x14ac:dyDescent="0.2">
      <c r="B50" s="36"/>
      <c r="D50" s="37" t="s">
        <v>39</v>
      </c>
      <c r="E50" s="38"/>
      <c r="F50" s="38"/>
      <c r="G50" s="37" t="s">
        <v>40</v>
      </c>
      <c r="H50" s="38"/>
      <c r="I50" s="38"/>
      <c r="J50" s="38"/>
      <c r="K50" s="38"/>
      <c r="L50" s="36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3.2" x14ac:dyDescent="0.2">
      <c r="A61" s="26"/>
      <c r="B61" s="27"/>
      <c r="C61" s="26"/>
      <c r="D61" s="39" t="s">
        <v>41</v>
      </c>
      <c r="E61" s="29"/>
      <c r="F61" s="107" t="s">
        <v>42</v>
      </c>
      <c r="G61" s="39" t="s">
        <v>41</v>
      </c>
      <c r="H61" s="29"/>
      <c r="I61" s="29"/>
      <c r="J61" s="108" t="s">
        <v>42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3.2" x14ac:dyDescent="0.2">
      <c r="A65" s="26"/>
      <c r="B65" s="27"/>
      <c r="C65" s="26"/>
      <c r="D65" s="37" t="s">
        <v>43</v>
      </c>
      <c r="E65" s="40"/>
      <c r="F65" s="40"/>
      <c r="G65" s="37" t="s">
        <v>44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3.2" x14ac:dyDescent="0.2">
      <c r="A76" s="26"/>
      <c r="B76" s="27"/>
      <c r="C76" s="26"/>
      <c r="D76" s="39" t="s">
        <v>41</v>
      </c>
      <c r="E76" s="29"/>
      <c r="F76" s="107" t="s">
        <v>42</v>
      </c>
      <c r="G76" s="39" t="s">
        <v>41</v>
      </c>
      <c r="H76" s="29"/>
      <c r="I76" s="29"/>
      <c r="J76" s="108" t="s">
        <v>42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 x14ac:dyDescent="0.2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" customHeight="1" x14ac:dyDescent="0.2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" customHeight="1" x14ac:dyDescent="0.2">
      <c r="A82" s="26"/>
      <c r="B82" s="27"/>
      <c r="C82" s="18" t="s">
        <v>591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 x14ac:dyDescent="0.2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 x14ac:dyDescent="0.2">
      <c r="A85" s="26"/>
      <c r="B85" s="27"/>
      <c r="C85" s="26"/>
      <c r="D85" s="26"/>
      <c r="E85" s="217" t="str">
        <f>E7</f>
        <v>Zníženie energetickej náročnosti objektov ZTS Sabinov a.s.                                                                                     - SO 040d Obnova opláštenia haly povrchových úprav</v>
      </c>
      <c r="F85" s="218"/>
      <c r="G85" s="218"/>
      <c r="H85" s="21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 x14ac:dyDescent="0.2">
      <c r="B86" s="17"/>
      <c r="C86" s="23" t="s">
        <v>97</v>
      </c>
      <c r="L86" s="17"/>
    </row>
    <row r="87" spans="1:31" s="2" customFormat="1" ht="25.5" customHeight="1" x14ac:dyDescent="0.2">
      <c r="A87" s="26"/>
      <c r="B87" s="27"/>
      <c r="C87" s="26"/>
      <c r="D87" s="26"/>
      <c r="E87" s="217" t="s">
        <v>98</v>
      </c>
      <c r="F87" s="216"/>
      <c r="G87" s="216"/>
      <c r="H87" s="21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 x14ac:dyDescent="0.2">
      <c r="A88" s="26"/>
      <c r="B88" s="27"/>
      <c r="C88" s="23" t="s">
        <v>99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 x14ac:dyDescent="0.2">
      <c r="A89" s="26"/>
      <c r="B89" s="27"/>
      <c r="C89" s="26"/>
      <c r="D89" s="26"/>
      <c r="E89" s="197" t="str">
        <f>E11</f>
        <v>03 - Výmena výplní otvorových konštrukcií</v>
      </c>
      <c r="F89" s="216"/>
      <c r="G89" s="216"/>
      <c r="H89" s="21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 x14ac:dyDescent="0.2">
      <c r="A91" s="26"/>
      <c r="B91" s="27"/>
      <c r="C91" s="23" t="s">
        <v>14</v>
      </c>
      <c r="D91" s="26"/>
      <c r="E91" s="26"/>
      <c r="F91" s="21" t="str">
        <f>F14</f>
        <v xml:space="preserve"> </v>
      </c>
      <c r="G91" s="26"/>
      <c r="H91" s="26"/>
      <c r="I91" s="23" t="s">
        <v>16</v>
      </c>
      <c r="J91" s="49" t="str">
        <f>IF(J14="","",J14)</f>
        <v>9.12.2019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" customHeight="1" x14ac:dyDescent="0.2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15" customHeight="1" x14ac:dyDescent="0.2">
      <c r="A93" s="26"/>
      <c r="B93" s="27"/>
      <c r="C93" s="23" t="s">
        <v>18</v>
      </c>
      <c r="D93" s="26"/>
      <c r="E93" s="26"/>
      <c r="F93" s="21" t="str">
        <f>E17</f>
        <v xml:space="preserve"> </v>
      </c>
      <c r="G93" s="26"/>
      <c r="H93" s="26"/>
      <c r="I93" s="23" t="s">
        <v>22</v>
      </c>
      <c r="J93" s="24" t="str">
        <f>E23</f>
        <v xml:space="preserve"> 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15" customHeight="1" x14ac:dyDescent="0.2">
      <c r="A94" s="26"/>
      <c r="B94" s="27"/>
      <c r="C94" s="23" t="s">
        <v>21</v>
      </c>
      <c r="D94" s="26"/>
      <c r="E94" s="26"/>
      <c r="F94" s="21" t="str">
        <f>IF(E20="","",E20)</f>
        <v xml:space="preserve"> </v>
      </c>
      <c r="G94" s="26"/>
      <c r="H94" s="26"/>
      <c r="I94" s="23" t="s">
        <v>24</v>
      </c>
      <c r="J94" s="24" t="str">
        <f>E26</f>
        <v xml:space="preserve"> 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 x14ac:dyDescent="0.2">
      <c r="A96" s="26"/>
      <c r="B96" s="27"/>
      <c r="C96" s="109" t="s">
        <v>101</v>
      </c>
      <c r="D96" s="101"/>
      <c r="E96" s="101"/>
      <c r="F96" s="101"/>
      <c r="G96" s="101"/>
      <c r="H96" s="101"/>
      <c r="I96" s="101"/>
      <c r="J96" s="110" t="s">
        <v>102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 x14ac:dyDescent="0.2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5" customHeight="1" x14ac:dyDescent="0.2">
      <c r="A98" s="26"/>
      <c r="B98" s="27"/>
      <c r="C98" s="111" t="s">
        <v>103</v>
      </c>
      <c r="D98" s="26"/>
      <c r="E98" s="26"/>
      <c r="F98" s="26"/>
      <c r="G98" s="26"/>
      <c r="H98" s="26"/>
      <c r="I98" s="26"/>
      <c r="J98" s="65"/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104</v>
      </c>
    </row>
    <row r="99" spans="1:47" s="9" customFormat="1" ht="24.9" customHeight="1" x14ac:dyDescent="0.2">
      <c r="B99" s="112"/>
      <c r="D99" s="113" t="s">
        <v>105</v>
      </c>
      <c r="E99" s="114"/>
      <c r="F99" s="114"/>
      <c r="G99" s="114"/>
      <c r="H99" s="114"/>
      <c r="I99" s="114"/>
      <c r="J99" s="115"/>
      <c r="L99" s="112"/>
    </row>
    <row r="100" spans="1:47" s="10" customFormat="1" ht="19.95" customHeight="1" x14ac:dyDescent="0.2">
      <c r="B100" s="116"/>
      <c r="D100" s="117" t="s">
        <v>106</v>
      </c>
      <c r="E100" s="118"/>
      <c r="F100" s="118"/>
      <c r="G100" s="118"/>
      <c r="H100" s="118"/>
      <c r="I100" s="118"/>
      <c r="J100" s="119"/>
      <c r="L100" s="116"/>
    </row>
    <row r="101" spans="1:47" s="10" customFormat="1" ht="19.95" customHeight="1" x14ac:dyDescent="0.2">
      <c r="B101" s="116"/>
      <c r="D101" s="117" t="s">
        <v>107</v>
      </c>
      <c r="E101" s="118"/>
      <c r="F101" s="118"/>
      <c r="G101" s="118"/>
      <c r="H101" s="118"/>
      <c r="I101" s="118"/>
      <c r="J101" s="119"/>
      <c r="L101" s="116"/>
    </row>
    <row r="102" spans="1:47" s="10" customFormat="1" ht="19.95" customHeight="1" x14ac:dyDescent="0.2">
      <c r="B102" s="116"/>
      <c r="D102" s="117" t="s">
        <v>108</v>
      </c>
      <c r="E102" s="118"/>
      <c r="F102" s="118"/>
      <c r="G102" s="118"/>
      <c r="H102" s="118"/>
      <c r="I102" s="118"/>
      <c r="J102" s="119"/>
      <c r="L102" s="116"/>
    </row>
    <row r="103" spans="1:47" s="9" customFormat="1" ht="24.9" customHeight="1" x14ac:dyDescent="0.2">
      <c r="B103" s="112"/>
      <c r="D103" s="113" t="s">
        <v>109</v>
      </c>
      <c r="E103" s="114"/>
      <c r="F103" s="114"/>
      <c r="G103" s="114"/>
      <c r="H103" s="114"/>
      <c r="I103" s="114"/>
      <c r="J103" s="115"/>
      <c r="L103" s="112"/>
    </row>
    <row r="104" spans="1:47" s="10" customFormat="1" ht="19.95" customHeight="1" x14ac:dyDescent="0.2">
      <c r="B104" s="116"/>
      <c r="D104" s="117" t="s">
        <v>112</v>
      </c>
      <c r="E104" s="118"/>
      <c r="F104" s="118"/>
      <c r="G104" s="118"/>
      <c r="H104" s="118"/>
      <c r="I104" s="118"/>
      <c r="J104" s="119"/>
      <c r="L104" s="116"/>
    </row>
    <row r="105" spans="1:47" s="10" customFormat="1" ht="19.95" customHeight="1" x14ac:dyDescent="0.2">
      <c r="B105" s="116"/>
      <c r="D105" s="117" t="s">
        <v>398</v>
      </c>
      <c r="E105" s="118"/>
      <c r="F105" s="118"/>
      <c r="G105" s="118"/>
      <c r="H105" s="118"/>
      <c r="I105" s="118"/>
      <c r="J105" s="119"/>
      <c r="L105" s="116"/>
    </row>
    <row r="106" spans="1:47" s="10" customFormat="1" ht="19.95" customHeight="1" x14ac:dyDescent="0.2">
      <c r="B106" s="116"/>
      <c r="D106" s="117" t="s">
        <v>113</v>
      </c>
      <c r="E106" s="118"/>
      <c r="F106" s="118"/>
      <c r="G106" s="118"/>
      <c r="H106" s="118"/>
      <c r="I106" s="118"/>
      <c r="J106" s="119"/>
      <c r="L106" s="116"/>
    </row>
    <row r="107" spans="1:47" s="10" customFormat="1" ht="19.95" customHeight="1" x14ac:dyDescent="0.2">
      <c r="B107" s="116"/>
      <c r="D107" s="117" t="s">
        <v>399</v>
      </c>
      <c r="E107" s="118"/>
      <c r="F107" s="118"/>
      <c r="G107" s="118"/>
      <c r="H107" s="118"/>
      <c r="I107" s="118"/>
      <c r="J107" s="119"/>
      <c r="L107" s="116"/>
    </row>
    <row r="108" spans="1:47" s="2" customFormat="1" ht="21.75" customHeight="1" x14ac:dyDescent="0.2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6.9" customHeight="1" x14ac:dyDescent="0.2">
      <c r="A109" s="26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3" spans="1:31" s="2" customFormat="1" ht="6.9" customHeight="1" x14ac:dyDescent="0.2">
      <c r="A113" s="26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24.9" customHeight="1" x14ac:dyDescent="0.2">
      <c r="A114" s="26"/>
      <c r="B114" s="27"/>
      <c r="C114" s="18" t="s">
        <v>592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6.9" customHeight="1" x14ac:dyDescent="0.2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2" customHeight="1" x14ac:dyDescent="0.2">
      <c r="A116" s="26"/>
      <c r="B116" s="27"/>
      <c r="C116" s="23" t="s">
        <v>11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16.5" customHeight="1" x14ac:dyDescent="0.2">
      <c r="A117" s="26"/>
      <c r="B117" s="27"/>
      <c r="C117" s="26"/>
      <c r="D117" s="26"/>
      <c r="E117" s="217" t="str">
        <f>E7</f>
        <v>Zníženie energetickej náročnosti objektov ZTS Sabinov a.s.                                                                                     - SO 040d Obnova opláštenia haly povrchových úprav</v>
      </c>
      <c r="F117" s="218"/>
      <c r="G117" s="218"/>
      <c r="H117" s="218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1" customFormat="1" ht="12" customHeight="1" x14ac:dyDescent="0.2">
      <c r="B118" s="17"/>
      <c r="C118" s="23" t="s">
        <v>97</v>
      </c>
      <c r="L118" s="17"/>
    </row>
    <row r="119" spans="1:31" s="2" customFormat="1" ht="25.5" customHeight="1" x14ac:dyDescent="0.2">
      <c r="A119" s="26"/>
      <c r="B119" s="27"/>
      <c r="C119" s="26"/>
      <c r="D119" s="26"/>
      <c r="E119" s="217" t="s">
        <v>98</v>
      </c>
      <c r="F119" s="216"/>
      <c r="G119" s="216"/>
      <c r="H119" s="21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 x14ac:dyDescent="0.2">
      <c r="A120" s="26"/>
      <c r="B120" s="27"/>
      <c r="C120" s="23" t="s">
        <v>99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6.5" customHeight="1" x14ac:dyDescent="0.2">
      <c r="A121" s="26"/>
      <c r="B121" s="27"/>
      <c r="C121" s="26"/>
      <c r="D121" s="26"/>
      <c r="E121" s="197" t="str">
        <f>E11</f>
        <v>03 - Výmena výplní otvorových konštrukcií</v>
      </c>
      <c r="F121" s="216"/>
      <c r="G121" s="216"/>
      <c r="H121" s="21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6.9" customHeight="1" x14ac:dyDescent="0.2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 x14ac:dyDescent="0.2">
      <c r="A123" s="26"/>
      <c r="B123" s="27"/>
      <c r="C123" s="23" t="s">
        <v>14</v>
      </c>
      <c r="D123" s="26"/>
      <c r="E123" s="26"/>
      <c r="F123" s="21" t="str">
        <f>F14</f>
        <v xml:space="preserve"> </v>
      </c>
      <c r="G123" s="26"/>
      <c r="H123" s="26"/>
      <c r="I123" s="23" t="s">
        <v>16</v>
      </c>
      <c r="J123" s="49" t="str">
        <f>IF(J14="","",J14)</f>
        <v>9.12.2019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" customHeight="1" x14ac:dyDescent="0.2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5.15" customHeight="1" x14ac:dyDescent="0.2">
      <c r="A125" s="26"/>
      <c r="B125" s="27"/>
      <c r="C125" s="23" t="s">
        <v>18</v>
      </c>
      <c r="D125" s="26"/>
      <c r="E125" s="26"/>
      <c r="F125" s="21" t="str">
        <f>E17</f>
        <v xml:space="preserve"> </v>
      </c>
      <c r="G125" s="26"/>
      <c r="H125" s="26"/>
      <c r="I125" s="23" t="s">
        <v>22</v>
      </c>
      <c r="J125" s="24" t="str">
        <f>E23</f>
        <v xml:space="preserve"> 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5.15" customHeight="1" x14ac:dyDescent="0.2">
      <c r="A126" s="26"/>
      <c r="B126" s="27"/>
      <c r="C126" s="23" t="s">
        <v>21</v>
      </c>
      <c r="D126" s="26"/>
      <c r="E126" s="26"/>
      <c r="F126" s="21" t="str">
        <f>IF(E20="","",E20)</f>
        <v xml:space="preserve"> </v>
      </c>
      <c r="G126" s="26"/>
      <c r="H126" s="26"/>
      <c r="I126" s="23" t="s">
        <v>24</v>
      </c>
      <c r="J126" s="24" t="str">
        <f>E26</f>
        <v xml:space="preserve"> 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0.35" customHeight="1" x14ac:dyDescent="0.2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11" customFormat="1" ht="29.25" customHeight="1" x14ac:dyDescent="0.2">
      <c r="A128" s="120"/>
      <c r="B128" s="121"/>
      <c r="C128" s="122" t="s">
        <v>114</v>
      </c>
      <c r="D128" s="123" t="s">
        <v>51</v>
      </c>
      <c r="E128" s="123" t="s">
        <v>47</v>
      </c>
      <c r="F128" s="123" t="s">
        <v>48</v>
      </c>
      <c r="G128" s="123" t="s">
        <v>115</v>
      </c>
      <c r="H128" s="123" t="s">
        <v>116</v>
      </c>
      <c r="I128" s="123" t="s">
        <v>117</v>
      </c>
      <c r="J128" s="124" t="s">
        <v>102</v>
      </c>
      <c r="K128" s="125" t="s">
        <v>118</v>
      </c>
      <c r="L128" s="126"/>
      <c r="M128" s="56" t="s">
        <v>1</v>
      </c>
      <c r="N128" s="57" t="s">
        <v>30</v>
      </c>
      <c r="O128" s="57" t="s">
        <v>119</v>
      </c>
      <c r="P128" s="57" t="s">
        <v>120</v>
      </c>
      <c r="Q128" s="57" t="s">
        <v>121</v>
      </c>
      <c r="R128" s="57" t="s">
        <v>122</v>
      </c>
      <c r="S128" s="57" t="s">
        <v>123</v>
      </c>
      <c r="T128" s="58" t="s">
        <v>124</v>
      </c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</row>
    <row r="129" spans="1:65" s="2" customFormat="1" ht="22.95" customHeight="1" x14ac:dyDescent="0.3">
      <c r="A129" s="26"/>
      <c r="B129" s="27"/>
      <c r="C129" s="63" t="s">
        <v>103</v>
      </c>
      <c r="D129" s="26"/>
      <c r="E129" s="26"/>
      <c r="F129" s="26"/>
      <c r="G129" s="26"/>
      <c r="H129" s="26"/>
      <c r="I129" s="26"/>
      <c r="J129" s="127"/>
      <c r="K129" s="26"/>
      <c r="L129" s="27"/>
      <c r="M129" s="59"/>
      <c r="N129" s="50"/>
      <c r="O129" s="60"/>
      <c r="P129" s="128">
        <f>P130+P145</f>
        <v>101.143576</v>
      </c>
      <c r="Q129" s="60"/>
      <c r="R129" s="128">
        <f>R130+R145</f>
        <v>1.3434196000000003</v>
      </c>
      <c r="S129" s="60"/>
      <c r="T129" s="129">
        <f>T130+T145</f>
        <v>0.22372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T129" s="14" t="s">
        <v>65</v>
      </c>
      <c r="AU129" s="14" t="s">
        <v>104</v>
      </c>
      <c r="BK129" s="130">
        <f>BK130+BK145</f>
        <v>0</v>
      </c>
    </row>
    <row r="130" spans="1:65" s="12" customFormat="1" ht="25.95" customHeight="1" x14ac:dyDescent="0.25">
      <c r="B130" s="131"/>
      <c r="D130" s="132" t="s">
        <v>65</v>
      </c>
      <c r="E130" s="133" t="s">
        <v>125</v>
      </c>
      <c r="F130" s="133" t="s">
        <v>126</v>
      </c>
      <c r="J130" s="134"/>
      <c r="L130" s="131"/>
      <c r="M130" s="135"/>
      <c r="N130" s="136"/>
      <c r="O130" s="136"/>
      <c r="P130" s="137">
        <f>P131+P135+P143</f>
        <v>16.023260000000001</v>
      </c>
      <c r="Q130" s="136"/>
      <c r="R130" s="137">
        <f>R131+R135+R143</f>
        <v>0.69987080000000013</v>
      </c>
      <c r="S130" s="136"/>
      <c r="T130" s="138">
        <f>T131+T135+T143</f>
        <v>0</v>
      </c>
      <c r="AR130" s="132" t="s">
        <v>73</v>
      </c>
      <c r="AT130" s="139" t="s">
        <v>65</v>
      </c>
      <c r="AU130" s="139" t="s">
        <v>66</v>
      </c>
      <c r="AY130" s="132" t="s">
        <v>127</v>
      </c>
      <c r="BK130" s="140">
        <f>BK131+BK135+BK143</f>
        <v>0</v>
      </c>
    </row>
    <row r="131" spans="1:65" s="12" customFormat="1" ht="22.95" customHeight="1" x14ac:dyDescent="0.25">
      <c r="B131" s="131"/>
      <c r="D131" s="132" t="s">
        <v>65</v>
      </c>
      <c r="E131" s="141" t="s">
        <v>128</v>
      </c>
      <c r="F131" s="141" t="s">
        <v>129</v>
      </c>
      <c r="J131" s="142"/>
      <c r="L131" s="131"/>
      <c r="M131" s="135"/>
      <c r="N131" s="136"/>
      <c r="O131" s="136"/>
      <c r="P131" s="137">
        <f>SUM(P132:P134)</f>
        <v>15.780892</v>
      </c>
      <c r="Q131" s="136"/>
      <c r="R131" s="137">
        <f>SUM(R132:R134)</f>
        <v>0.69987080000000013</v>
      </c>
      <c r="S131" s="136"/>
      <c r="T131" s="138">
        <f>SUM(T132:T134)</f>
        <v>0</v>
      </c>
      <c r="AR131" s="132" t="s">
        <v>73</v>
      </c>
      <c r="AT131" s="139" t="s">
        <v>65</v>
      </c>
      <c r="AU131" s="139" t="s">
        <v>73</v>
      </c>
      <c r="AY131" s="132" t="s">
        <v>127</v>
      </c>
      <c r="BK131" s="140">
        <f>SUM(BK132:BK134)</f>
        <v>0</v>
      </c>
    </row>
    <row r="132" spans="1:65" s="2" customFormat="1" ht="24" customHeight="1" x14ac:dyDescent="0.2">
      <c r="A132" s="26"/>
      <c r="B132" s="143"/>
      <c r="C132" s="144" t="s">
        <v>73</v>
      </c>
      <c r="D132" s="144" t="s">
        <v>130</v>
      </c>
      <c r="E132" s="145" t="s">
        <v>400</v>
      </c>
      <c r="F132" s="146" t="s">
        <v>401</v>
      </c>
      <c r="G132" s="147" t="s">
        <v>186</v>
      </c>
      <c r="H132" s="148">
        <v>37.04</v>
      </c>
      <c r="I132" s="149"/>
      <c r="J132" s="149"/>
      <c r="K132" s="150"/>
      <c r="L132" s="27"/>
      <c r="M132" s="151" t="s">
        <v>1</v>
      </c>
      <c r="N132" s="152" t="s">
        <v>32</v>
      </c>
      <c r="O132" s="153">
        <v>0</v>
      </c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134</v>
      </c>
      <c r="AT132" s="155" t="s">
        <v>130</v>
      </c>
      <c r="AU132" s="155" t="s">
        <v>79</v>
      </c>
      <c r="AY132" s="14" t="s">
        <v>127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4" t="s">
        <v>79</v>
      </c>
      <c r="BK132" s="156">
        <f>ROUND(I132*H132,2)</f>
        <v>0</v>
      </c>
      <c r="BL132" s="14" t="s">
        <v>134</v>
      </c>
      <c r="BM132" s="155" t="s">
        <v>402</v>
      </c>
    </row>
    <row r="133" spans="1:65" s="2" customFormat="1" ht="24" customHeight="1" x14ac:dyDescent="0.2">
      <c r="A133" s="26"/>
      <c r="B133" s="143"/>
      <c r="C133" s="144" t="s">
        <v>79</v>
      </c>
      <c r="D133" s="144" t="s">
        <v>130</v>
      </c>
      <c r="E133" s="145" t="s">
        <v>403</v>
      </c>
      <c r="F133" s="146" t="s">
        <v>404</v>
      </c>
      <c r="G133" s="147" t="s">
        <v>133</v>
      </c>
      <c r="H133" s="148">
        <v>18.52</v>
      </c>
      <c r="I133" s="149"/>
      <c r="J133" s="149"/>
      <c r="K133" s="150"/>
      <c r="L133" s="27"/>
      <c r="M133" s="151" t="s">
        <v>1</v>
      </c>
      <c r="N133" s="152" t="s">
        <v>32</v>
      </c>
      <c r="O133" s="153">
        <v>0.80010000000000003</v>
      </c>
      <c r="P133" s="153">
        <f>O133*H133</f>
        <v>14.817852</v>
      </c>
      <c r="Q133" s="153">
        <v>3.7560000000000003E-2</v>
      </c>
      <c r="R133" s="153">
        <f>Q133*H133</f>
        <v>0.6956112000000001</v>
      </c>
      <c r="S133" s="153">
        <v>0</v>
      </c>
      <c r="T133" s="154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134</v>
      </c>
      <c r="AT133" s="155" t="s">
        <v>130</v>
      </c>
      <c r="AU133" s="155" t="s">
        <v>79</v>
      </c>
      <c r="AY133" s="14" t="s">
        <v>127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4" t="s">
        <v>79</v>
      </c>
      <c r="BK133" s="156">
        <f>ROUND(I133*H133,2)</f>
        <v>0</v>
      </c>
      <c r="BL133" s="14" t="s">
        <v>134</v>
      </c>
      <c r="BM133" s="155" t="s">
        <v>405</v>
      </c>
    </row>
    <row r="134" spans="1:65" s="2" customFormat="1" ht="24" customHeight="1" x14ac:dyDescent="0.2">
      <c r="A134" s="26"/>
      <c r="B134" s="143"/>
      <c r="C134" s="144" t="s">
        <v>139</v>
      </c>
      <c r="D134" s="144" t="s">
        <v>130</v>
      </c>
      <c r="E134" s="145" t="s">
        <v>406</v>
      </c>
      <c r="F134" s="146" t="s">
        <v>407</v>
      </c>
      <c r="G134" s="147" t="s">
        <v>133</v>
      </c>
      <c r="H134" s="148">
        <v>18.52</v>
      </c>
      <c r="I134" s="149"/>
      <c r="J134" s="149"/>
      <c r="K134" s="150"/>
      <c r="L134" s="27"/>
      <c r="M134" s="151" t="s">
        <v>1</v>
      </c>
      <c r="N134" s="152" t="s">
        <v>32</v>
      </c>
      <c r="O134" s="153">
        <v>5.1999999999999998E-2</v>
      </c>
      <c r="P134" s="153">
        <f>O134*H134</f>
        <v>0.9630399999999999</v>
      </c>
      <c r="Q134" s="153">
        <v>2.3000000000000001E-4</v>
      </c>
      <c r="R134" s="153">
        <f>Q134*H134</f>
        <v>4.2595999999999997E-3</v>
      </c>
      <c r="S134" s="153">
        <v>0</v>
      </c>
      <c r="T134" s="154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134</v>
      </c>
      <c r="AT134" s="155" t="s">
        <v>130</v>
      </c>
      <c r="AU134" s="155" t="s">
        <v>79</v>
      </c>
      <c r="AY134" s="14" t="s">
        <v>127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4" t="s">
        <v>79</v>
      </c>
      <c r="BK134" s="156">
        <f>ROUND(I134*H134,2)</f>
        <v>0</v>
      </c>
      <c r="BL134" s="14" t="s">
        <v>134</v>
      </c>
      <c r="BM134" s="155" t="s">
        <v>408</v>
      </c>
    </row>
    <row r="135" spans="1:65" s="12" customFormat="1" ht="22.95" customHeight="1" x14ac:dyDescent="0.25">
      <c r="B135" s="131"/>
      <c r="D135" s="132" t="s">
        <v>65</v>
      </c>
      <c r="E135" s="141" t="s">
        <v>161</v>
      </c>
      <c r="F135" s="141" t="s">
        <v>162</v>
      </c>
      <c r="J135" s="142"/>
      <c r="L135" s="131"/>
      <c r="M135" s="135"/>
      <c r="N135" s="136"/>
      <c r="O135" s="136"/>
      <c r="P135" s="137">
        <f>SUM(P136:P142)</f>
        <v>0.242368</v>
      </c>
      <c r="Q135" s="136"/>
      <c r="R135" s="137">
        <f>SUM(R136:R142)</f>
        <v>0</v>
      </c>
      <c r="S135" s="136"/>
      <c r="T135" s="138">
        <f>SUM(T136:T142)</f>
        <v>0</v>
      </c>
      <c r="AR135" s="132" t="s">
        <v>73</v>
      </c>
      <c r="AT135" s="139" t="s">
        <v>65</v>
      </c>
      <c r="AU135" s="139" t="s">
        <v>73</v>
      </c>
      <c r="AY135" s="132" t="s">
        <v>127</v>
      </c>
      <c r="BK135" s="140">
        <f>SUM(BK136:BK142)</f>
        <v>0</v>
      </c>
    </row>
    <row r="136" spans="1:65" s="2" customFormat="1" ht="24" customHeight="1" x14ac:dyDescent="0.2">
      <c r="A136" s="26"/>
      <c r="B136" s="143"/>
      <c r="C136" s="144" t="s">
        <v>134</v>
      </c>
      <c r="D136" s="144" t="s">
        <v>130</v>
      </c>
      <c r="E136" s="145" t="s">
        <v>409</v>
      </c>
      <c r="F136" s="146" t="s">
        <v>410</v>
      </c>
      <c r="G136" s="147" t="s">
        <v>186</v>
      </c>
      <c r="H136" s="148">
        <v>37.04</v>
      </c>
      <c r="I136" s="149"/>
      <c r="J136" s="149"/>
      <c r="K136" s="150"/>
      <c r="L136" s="27"/>
      <c r="M136" s="151" t="s">
        <v>1</v>
      </c>
      <c r="N136" s="152" t="s">
        <v>32</v>
      </c>
      <c r="O136" s="153">
        <v>0</v>
      </c>
      <c r="P136" s="153">
        <f t="shared" ref="P136:P142" si="0">O136*H136</f>
        <v>0</v>
      </c>
      <c r="Q136" s="153">
        <v>0</v>
      </c>
      <c r="R136" s="153">
        <f t="shared" ref="R136:R142" si="1">Q136*H136</f>
        <v>0</v>
      </c>
      <c r="S136" s="153">
        <v>0</v>
      </c>
      <c r="T136" s="154">
        <f t="shared" ref="T136:T142" si="2"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134</v>
      </c>
      <c r="AT136" s="155" t="s">
        <v>130</v>
      </c>
      <c r="AU136" s="155" t="s">
        <v>79</v>
      </c>
      <c r="AY136" s="14" t="s">
        <v>127</v>
      </c>
      <c r="BE136" s="156">
        <f t="shared" ref="BE136:BE142" si="3">IF(N136="základná",J136,0)</f>
        <v>0</v>
      </c>
      <c r="BF136" s="156">
        <f t="shared" ref="BF136:BF142" si="4">IF(N136="znížená",J136,0)</f>
        <v>0</v>
      </c>
      <c r="BG136" s="156">
        <f t="shared" ref="BG136:BG142" si="5">IF(N136="zákl. prenesená",J136,0)</f>
        <v>0</v>
      </c>
      <c r="BH136" s="156">
        <f t="shared" ref="BH136:BH142" si="6">IF(N136="zníž. prenesená",J136,0)</f>
        <v>0</v>
      </c>
      <c r="BI136" s="156">
        <f t="shared" ref="BI136:BI142" si="7">IF(N136="nulová",J136,0)</f>
        <v>0</v>
      </c>
      <c r="BJ136" s="14" t="s">
        <v>79</v>
      </c>
      <c r="BK136" s="156">
        <f t="shared" ref="BK136:BK142" si="8">ROUND(I136*H136,2)</f>
        <v>0</v>
      </c>
      <c r="BL136" s="14" t="s">
        <v>134</v>
      </c>
      <c r="BM136" s="155" t="s">
        <v>411</v>
      </c>
    </row>
    <row r="137" spans="1:65" s="2" customFormat="1" ht="24" customHeight="1" x14ac:dyDescent="0.2">
      <c r="A137" s="26"/>
      <c r="B137" s="143"/>
      <c r="C137" s="144" t="s">
        <v>146</v>
      </c>
      <c r="D137" s="144" t="s">
        <v>130</v>
      </c>
      <c r="E137" s="145" t="s">
        <v>201</v>
      </c>
      <c r="F137" s="146" t="s">
        <v>202</v>
      </c>
      <c r="G137" s="147" t="s">
        <v>203</v>
      </c>
      <c r="H137" s="148">
        <v>0.224</v>
      </c>
      <c r="I137" s="149"/>
      <c r="J137" s="149"/>
      <c r="K137" s="150"/>
      <c r="L137" s="27"/>
      <c r="M137" s="151" t="s">
        <v>1</v>
      </c>
      <c r="N137" s="152" t="s">
        <v>32</v>
      </c>
      <c r="O137" s="153">
        <v>0.88200000000000001</v>
      </c>
      <c r="P137" s="153">
        <f t="shared" si="0"/>
        <v>0.19756799999999999</v>
      </c>
      <c r="Q137" s="153">
        <v>0</v>
      </c>
      <c r="R137" s="153">
        <f t="shared" si="1"/>
        <v>0</v>
      </c>
      <c r="S137" s="153">
        <v>0</v>
      </c>
      <c r="T137" s="154">
        <f t="shared" si="2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134</v>
      </c>
      <c r="AT137" s="155" t="s">
        <v>130</v>
      </c>
      <c r="AU137" s="155" t="s">
        <v>79</v>
      </c>
      <c r="AY137" s="14" t="s">
        <v>127</v>
      </c>
      <c r="BE137" s="156">
        <f t="shared" si="3"/>
        <v>0</v>
      </c>
      <c r="BF137" s="156">
        <f t="shared" si="4"/>
        <v>0</v>
      </c>
      <c r="BG137" s="156">
        <f t="shared" si="5"/>
        <v>0</v>
      </c>
      <c r="BH137" s="156">
        <f t="shared" si="6"/>
        <v>0</v>
      </c>
      <c r="BI137" s="156">
        <f t="shared" si="7"/>
        <v>0</v>
      </c>
      <c r="BJ137" s="14" t="s">
        <v>79</v>
      </c>
      <c r="BK137" s="156">
        <f t="shared" si="8"/>
        <v>0</v>
      </c>
      <c r="BL137" s="14" t="s">
        <v>134</v>
      </c>
      <c r="BM137" s="155" t="s">
        <v>412</v>
      </c>
    </row>
    <row r="138" spans="1:65" s="2" customFormat="1" ht="16.5" customHeight="1" x14ac:dyDescent="0.2">
      <c r="A138" s="26"/>
      <c r="B138" s="143"/>
      <c r="C138" s="144" t="s">
        <v>128</v>
      </c>
      <c r="D138" s="144" t="s">
        <v>130</v>
      </c>
      <c r="E138" s="145" t="s">
        <v>205</v>
      </c>
      <c r="F138" s="146" t="s">
        <v>206</v>
      </c>
      <c r="G138" s="147" t="s">
        <v>203</v>
      </c>
      <c r="H138" s="148">
        <v>0.224</v>
      </c>
      <c r="I138" s="149"/>
      <c r="J138" s="149"/>
      <c r="K138" s="150"/>
      <c r="L138" s="27"/>
      <c r="M138" s="151" t="s">
        <v>1</v>
      </c>
      <c r="N138" s="152" t="s">
        <v>32</v>
      </c>
      <c r="O138" s="153">
        <v>0</v>
      </c>
      <c r="P138" s="153">
        <f t="shared" si="0"/>
        <v>0</v>
      </c>
      <c r="Q138" s="153">
        <v>0</v>
      </c>
      <c r="R138" s="153">
        <f t="shared" si="1"/>
        <v>0</v>
      </c>
      <c r="S138" s="153">
        <v>0</v>
      </c>
      <c r="T138" s="154">
        <f t="shared" si="2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134</v>
      </c>
      <c r="AT138" s="155" t="s">
        <v>130</v>
      </c>
      <c r="AU138" s="155" t="s">
        <v>79</v>
      </c>
      <c r="AY138" s="14" t="s">
        <v>127</v>
      </c>
      <c r="BE138" s="156">
        <f t="shared" si="3"/>
        <v>0</v>
      </c>
      <c r="BF138" s="156">
        <f t="shared" si="4"/>
        <v>0</v>
      </c>
      <c r="BG138" s="156">
        <f t="shared" si="5"/>
        <v>0</v>
      </c>
      <c r="BH138" s="156">
        <f t="shared" si="6"/>
        <v>0</v>
      </c>
      <c r="BI138" s="156">
        <f t="shared" si="7"/>
        <v>0</v>
      </c>
      <c r="BJ138" s="14" t="s">
        <v>79</v>
      </c>
      <c r="BK138" s="156">
        <f t="shared" si="8"/>
        <v>0</v>
      </c>
      <c r="BL138" s="14" t="s">
        <v>134</v>
      </c>
      <c r="BM138" s="155" t="s">
        <v>413</v>
      </c>
    </row>
    <row r="139" spans="1:65" s="2" customFormat="1" ht="24" customHeight="1" x14ac:dyDescent="0.2">
      <c r="A139" s="26"/>
      <c r="B139" s="143"/>
      <c r="C139" s="144" t="s">
        <v>153</v>
      </c>
      <c r="D139" s="144" t="s">
        <v>130</v>
      </c>
      <c r="E139" s="145" t="s">
        <v>209</v>
      </c>
      <c r="F139" s="146" t="s">
        <v>210</v>
      </c>
      <c r="G139" s="147" t="s">
        <v>203</v>
      </c>
      <c r="H139" s="148">
        <v>4.4800000000000004</v>
      </c>
      <c r="I139" s="149"/>
      <c r="J139" s="149"/>
      <c r="K139" s="150"/>
      <c r="L139" s="27"/>
      <c r="M139" s="151" t="s">
        <v>1</v>
      </c>
      <c r="N139" s="152" t="s">
        <v>32</v>
      </c>
      <c r="O139" s="153">
        <v>0</v>
      </c>
      <c r="P139" s="153">
        <f t="shared" si="0"/>
        <v>0</v>
      </c>
      <c r="Q139" s="153">
        <v>0</v>
      </c>
      <c r="R139" s="153">
        <f t="shared" si="1"/>
        <v>0</v>
      </c>
      <c r="S139" s="153">
        <v>0</v>
      </c>
      <c r="T139" s="154">
        <f t="shared" si="2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134</v>
      </c>
      <c r="AT139" s="155" t="s">
        <v>130</v>
      </c>
      <c r="AU139" s="155" t="s">
        <v>79</v>
      </c>
      <c r="AY139" s="14" t="s">
        <v>127</v>
      </c>
      <c r="BE139" s="156">
        <f t="shared" si="3"/>
        <v>0</v>
      </c>
      <c r="BF139" s="156">
        <f t="shared" si="4"/>
        <v>0</v>
      </c>
      <c r="BG139" s="156">
        <f t="shared" si="5"/>
        <v>0</v>
      </c>
      <c r="BH139" s="156">
        <f t="shared" si="6"/>
        <v>0</v>
      </c>
      <c r="BI139" s="156">
        <f t="shared" si="7"/>
        <v>0</v>
      </c>
      <c r="BJ139" s="14" t="s">
        <v>79</v>
      </c>
      <c r="BK139" s="156">
        <f t="shared" si="8"/>
        <v>0</v>
      </c>
      <c r="BL139" s="14" t="s">
        <v>134</v>
      </c>
      <c r="BM139" s="155" t="s">
        <v>414</v>
      </c>
    </row>
    <row r="140" spans="1:65" s="2" customFormat="1" ht="24" customHeight="1" x14ac:dyDescent="0.2">
      <c r="A140" s="26"/>
      <c r="B140" s="143"/>
      <c r="C140" s="144" t="s">
        <v>157</v>
      </c>
      <c r="D140" s="144" t="s">
        <v>130</v>
      </c>
      <c r="E140" s="145" t="s">
        <v>213</v>
      </c>
      <c r="F140" s="146" t="s">
        <v>214</v>
      </c>
      <c r="G140" s="147" t="s">
        <v>203</v>
      </c>
      <c r="H140" s="148">
        <v>0.224</v>
      </c>
      <c r="I140" s="149"/>
      <c r="J140" s="149"/>
      <c r="K140" s="150"/>
      <c r="L140" s="27"/>
      <c r="M140" s="151" t="s">
        <v>1</v>
      </c>
      <c r="N140" s="152" t="s">
        <v>32</v>
      </c>
      <c r="O140" s="153">
        <v>0</v>
      </c>
      <c r="P140" s="153">
        <f t="shared" si="0"/>
        <v>0</v>
      </c>
      <c r="Q140" s="153">
        <v>0</v>
      </c>
      <c r="R140" s="153">
        <f t="shared" si="1"/>
        <v>0</v>
      </c>
      <c r="S140" s="153">
        <v>0</v>
      </c>
      <c r="T140" s="154">
        <f t="shared" si="2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134</v>
      </c>
      <c r="AT140" s="155" t="s">
        <v>130</v>
      </c>
      <c r="AU140" s="155" t="s">
        <v>79</v>
      </c>
      <c r="AY140" s="14" t="s">
        <v>127</v>
      </c>
      <c r="BE140" s="156">
        <f t="shared" si="3"/>
        <v>0</v>
      </c>
      <c r="BF140" s="156">
        <f t="shared" si="4"/>
        <v>0</v>
      </c>
      <c r="BG140" s="156">
        <f t="shared" si="5"/>
        <v>0</v>
      </c>
      <c r="BH140" s="156">
        <f t="shared" si="6"/>
        <v>0</v>
      </c>
      <c r="BI140" s="156">
        <f t="shared" si="7"/>
        <v>0</v>
      </c>
      <c r="BJ140" s="14" t="s">
        <v>79</v>
      </c>
      <c r="BK140" s="156">
        <f t="shared" si="8"/>
        <v>0</v>
      </c>
      <c r="BL140" s="14" t="s">
        <v>134</v>
      </c>
      <c r="BM140" s="155" t="s">
        <v>415</v>
      </c>
    </row>
    <row r="141" spans="1:65" s="2" customFormat="1" ht="24" customHeight="1" x14ac:dyDescent="0.2">
      <c r="A141" s="26"/>
      <c r="B141" s="143"/>
      <c r="C141" s="144" t="s">
        <v>161</v>
      </c>
      <c r="D141" s="144" t="s">
        <v>130</v>
      </c>
      <c r="E141" s="145" t="s">
        <v>217</v>
      </c>
      <c r="F141" s="146" t="s">
        <v>218</v>
      </c>
      <c r="G141" s="147" t="s">
        <v>203</v>
      </c>
      <c r="H141" s="148">
        <v>0.44800000000000001</v>
      </c>
      <c r="I141" s="149"/>
      <c r="J141" s="149"/>
      <c r="K141" s="150"/>
      <c r="L141" s="27"/>
      <c r="M141" s="151" t="s">
        <v>1</v>
      </c>
      <c r="N141" s="152" t="s">
        <v>32</v>
      </c>
      <c r="O141" s="153">
        <v>0.1</v>
      </c>
      <c r="P141" s="153">
        <f t="shared" si="0"/>
        <v>4.4800000000000006E-2</v>
      </c>
      <c r="Q141" s="153">
        <v>0</v>
      </c>
      <c r="R141" s="153">
        <f t="shared" si="1"/>
        <v>0</v>
      </c>
      <c r="S141" s="153">
        <v>0</v>
      </c>
      <c r="T141" s="154">
        <f t="shared" si="2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134</v>
      </c>
      <c r="AT141" s="155" t="s">
        <v>130</v>
      </c>
      <c r="AU141" s="155" t="s">
        <v>79</v>
      </c>
      <c r="AY141" s="14" t="s">
        <v>127</v>
      </c>
      <c r="BE141" s="156">
        <f t="shared" si="3"/>
        <v>0</v>
      </c>
      <c r="BF141" s="156">
        <f t="shared" si="4"/>
        <v>0</v>
      </c>
      <c r="BG141" s="156">
        <f t="shared" si="5"/>
        <v>0</v>
      </c>
      <c r="BH141" s="156">
        <f t="shared" si="6"/>
        <v>0</v>
      </c>
      <c r="BI141" s="156">
        <f t="shared" si="7"/>
        <v>0</v>
      </c>
      <c r="BJ141" s="14" t="s">
        <v>79</v>
      </c>
      <c r="BK141" s="156">
        <f t="shared" si="8"/>
        <v>0</v>
      </c>
      <c r="BL141" s="14" t="s">
        <v>134</v>
      </c>
      <c r="BM141" s="155" t="s">
        <v>416</v>
      </c>
    </row>
    <row r="142" spans="1:65" s="2" customFormat="1" ht="24" customHeight="1" x14ac:dyDescent="0.2">
      <c r="A142" s="26"/>
      <c r="B142" s="143"/>
      <c r="C142" s="144" t="s">
        <v>166</v>
      </c>
      <c r="D142" s="144" t="s">
        <v>130</v>
      </c>
      <c r="E142" s="145" t="s">
        <v>225</v>
      </c>
      <c r="F142" s="146" t="s">
        <v>226</v>
      </c>
      <c r="G142" s="147" t="s">
        <v>203</v>
      </c>
      <c r="H142" s="148">
        <v>0.224</v>
      </c>
      <c r="I142" s="149"/>
      <c r="J142" s="149"/>
      <c r="K142" s="150"/>
      <c r="L142" s="27"/>
      <c r="M142" s="151" t="s">
        <v>1</v>
      </c>
      <c r="N142" s="152" t="s">
        <v>32</v>
      </c>
      <c r="O142" s="153">
        <v>0</v>
      </c>
      <c r="P142" s="153">
        <f t="shared" si="0"/>
        <v>0</v>
      </c>
      <c r="Q142" s="153">
        <v>0</v>
      </c>
      <c r="R142" s="153">
        <f t="shared" si="1"/>
        <v>0</v>
      </c>
      <c r="S142" s="153">
        <v>0</v>
      </c>
      <c r="T142" s="154">
        <f t="shared" si="2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134</v>
      </c>
      <c r="AT142" s="155" t="s">
        <v>130</v>
      </c>
      <c r="AU142" s="155" t="s">
        <v>79</v>
      </c>
      <c r="AY142" s="14" t="s">
        <v>127</v>
      </c>
      <c r="BE142" s="156">
        <f t="shared" si="3"/>
        <v>0</v>
      </c>
      <c r="BF142" s="156">
        <f t="shared" si="4"/>
        <v>0</v>
      </c>
      <c r="BG142" s="156">
        <f t="shared" si="5"/>
        <v>0</v>
      </c>
      <c r="BH142" s="156">
        <f t="shared" si="6"/>
        <v>0</v>
      </c>
      <c r="BI142" s="156">
        <f t="shared" si="7"/>
        <v>0</v>
      </c>
      <c r="BJ142" s="14" t="s">
        <v>79</v>
      </c>
      <c r="BK142" s="156">
        <f t="shared" si="8"/>
        <v>0</v>
      </c>
      <c r="BL142" s="14" t="s">
        <v>134</v>
      </c>
      <c r="BM142" s="155" t="s">
        <v>417</v>
      </c>
    </row>
    <row r="143" spans="1:65" s="12" customFormat="1" ht="22.95" customHeight="1" x14ac:dyDescent="0.25">
      <c r="B143" s="131"/>
      <c r="D143" s="132" t="s">
        <v>65</v>
      </c>
      <c r="E143" s="141" t="s">
        <v>228</v>
      </c>
      <c r="F143" s="141" t="s">
        <v>229</v>
      </c>
      <c r="J143" s="142"/>
      <c r="L143" s="131"/>
      <c r="M143" s="135"/>
      <c r="N143" s="136"/>
      <c r="O143" s="136"/>
      <c r="P143" s="137">
        <f>P144</f>
        <v>0</v>
      </c>
      <c r="Q143" s="136"/>
      <c r="R143" s="137">
        <f>R144</f>
        <v>0</v>
      </c>
      <c r="S143" s="136"/>
      <c r="T143" s="138">
        <f>T144</f>
        <v>0</v>
      </c>
      <c r="AR143" s="132" t="s">
        <v>73</v>
      </c>
      <c r="AT143" s="139" t="s">
        <v>65</v>
      </c>
      <c r="AU143" s="139" t="s">
        <v>73</v>
      </c>
      <c r="AY143" s="132" t="s">
        <v>127</v>
      </c>
      <c r="BK143" s="140">
        <f>BK144</f>
        <v>0</v>
      </c>
    </row>
    <row r="144" spans="1:65" s="2" customFormat="1" ht="16.5" customHeight="1" x14ac:dyDescent="0.2">
      <c r="A144" s="26"/>
      <c r="B144" s="143"/>
      <c r="C144" s="144" t="s">
        <v>90</v>
      </c>
      <c r="D144" s="144" t="s">
        <v>130</v>
      </c>
      <c r="E144" s="145" t="s">
        <v>231</v>
      </c>
      <c r="F144" s="146" t="s">
        <v>418</v>
      </c>
      <c r="G144" s="147" t="s">
        <v>203</v>
      </c>
      <c r="H144" s="148">
        <v>0.7</v>
      </c>
      <c r="I144" s="149"/>
      <c r="J144" s="149"/>
      <c r="K144" s="150"/>
      <c r="L144" s="27"/>
      <c r="M144" s="151" t="s">
        <v>1</v>
      </c>
      <c r="N144" s="152" t="s">
        <v>32</v>
      </c>
      <c r="O144" s="153">
        <v>0</v>
      </c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134</v>
      </c>
      <c r="AT144" s="155" t="s">
        <v>130</v>
      </c>
      <c r="AU144" s="155" t="s">
        <v>79</v>
      </c>
      <c r="AY144" s="14" t="s">
        <v>127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79</v>
      </c>
      <c r="BK144" s="156">
        <f>ROUND(I144*H144,2)</f>
        <v>0</v>
      </c>
      <c r="BL144" s="14" t="s">
        <v>134</v>
      </c>
      <c r="BM144" s="155" t="s">
        <v>419</v>
      </c>
    </row>
    <row r="145" spans="1:65" s="12" customFormat="1" ht="25.95" customHeight="1" x14ac:dyDescent="0.25">
      <c r="B145" s="131"/>
      <c r="D145" s="132" t="s">
        <v>65</v>
      </c>
      <c r="E145" s="133" t="s">
        <v>234</v>
      </c>
      <c r="F145" s="133" t="s">
        <v>235</v>
      </c>
      <c r="J145" s="134"/>
      <c r="L145" s="131"/>
      <c r="M145" s="135"/>
      <c r="N145" s="136"/>
      <c r="O145" s="136"/>
      <c r="P145" s="137">
        <f>P146+P156+P163+P169</f>
        <v>85.120315999999988</v>
      </c>
      <c r="Q145" s="136"/>
      <c r="R145" s="137">
        <f>R146+R156+R163+R169</f>
        <v>0.64354880000000003</v>
      </c>
      <c r="S145" s="136"/>
      <c r="T145" s="138">
        <f>T146+T156+T163+T169</f>
        <v>0.22372</v>
      </c>
      <c r="AR145" s="132" t="s">
        <v>79</v>
      </c>
      <c r="AT145" s="139" t="s">
        <v>65</v>
      </c>
      <c r="AU145" s="139" t="s">
        <v>66</v>
      </c>
      <c r="AY145" s="132" t="s">
        <v>127</v>
      </c>
      <c r="BK145" s="140">
        <f>BK146+BK156+BK163+BK169</f>
        <v>0</v>
      </c>
    </row>
    <row r="146" spans="1:65" s="12" customFormat="1" ht="22.95" customHeight="1" x14ac:dyDescent="0.25">
      <c r="B146" s="131"/>
      <c r="D146" s="132" t="s">
        <v>65</v>
      </c>
      <c r="E146" s="141" t="s">
        <v>270</v>
      </c>
      <c r="F146" s="141" t="s">
        <v>271</v>
      </c>
      <c r="J146" s="142"/>
      <c r="L146" s="131"/>
      <c r="M146" s="135"/>
      <c r="N146" s="136"/>
      <c r="O146" s="136"/>
      <c r="P146" s="137">
        <f>SUM(P147:P155)</f>
        <v>56.604849999999999</v>
      </c>
      <c r="Q146" s="136"/>
      <c r="R146" s="137">
        <f>SUM(R147:R155)</f>
        <v>0.29901400000000006</v>
      </c>
      <c r="S146" s="136"/>
      <c r="T146" s="138">
        <f>SUM(T147:T155)</f>
        <v>0</v>
      </c>
      <c r="AR146" s="132" t="s">
        <v>79</v>
      </c>
      <c r="AT146" s="139" t="s">
        <v>65</v>
      </c>
      <c r="AU146" s="139" t="s">
        <v>73</v>
      </c>
      <c r="AY146" s="132" t="s">
        <v>127</v>
      </c>
      <c r="BK146" s="140">
        <f>SUM(BK147:BK155)</f>
        <v>0</v>
      </c>
    </row>
    <row r="147" spans="1:65" s="2" customFormat="1" ht="24" customHeight="1" x14ac:dyDescent="0.2">
      <c r="A147" s="26"/>
      <c r="B147" s="143"/>
      <c r="C147" s="144" t="s">
        <v>93</v>
      </c>
      <c r="D147" s="144" t="s">
        <v>130</v>
      </c>
      <c r="E147" s="145" t="s">
        <v>420</v>
      </c>
      <c r="F147" s="146" t="s">
        <v>421</v>
      </c>
      <c r="G147" s="147" t="s">
        <v>186</v>
      </c>
      <c r="H147" s="148">
        <v>7.1</v>
      </c>
      <c r="I147" s="149"/>
      <c r="J147" s="149"/>
      <c r="K147" s="150"/>
      <c r="L147" s="27"/>
      <c r="M147" s="151" t="s">
        <v>1</v>
      </c>
      <c r="N147" s="152" t="s">
        <v>32</v>
      </c>
      <c r="O147" s="153">
        <v>0.56398000000000004</v>
      </c>
      <c r="P147" s="153">
        <f t="shared" ref="P147:P155" si="9">O147*H147</f>
        <v>4.0042580000000001</v>
      </c>
      <c r="Q147" s="153">
        <v>2.9199999999999999E-3</v>
      </c>
      <c r="R147" s="153">
        <f t="shared" ref="R147:R155" si="10">Q147*H147</f>
        <v>2.0731999999999997E-2</v>
      </c>
      <c r="S147" s="153">
        <v>0</v>
      </c>
      <c r="T147" s="154">
        <f t="shared" ref="T147:T155" si="11"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188</v>
      </c>
      <c r="AT147" s="155" t="s">
        <v>130</v>
      </c>
      <c r="AU147" s="155" t="s">
        <v>79</v>
      </c>
      <c r="AY147" s="14" t="s">
        <v>127</v>
      </c>
      <c r="BE147" s="156">
        <f t="shared" ref="BE147:BE155" si="12">IF(N147="základná",J147,0)</f>
        <v>0</v>
      </c>
      <c r="BF147" s="156">
        <f t="shared" ref="BF147:BF155" si="13">IF(N147="znížená",J147,0)</f>
        <v>0</v>
      </c>
      <c r="BG147" s="156">
        <f t="shared" ref="BG147:BG155" si="14">IF(N147="zákl. prenesená",J147,0)</f>
        <v>0</v>
      </c>
      <c r="BH147" s="156">
        <f t="shared" ref="BH147:BH155" si="15">IF(N147="zníž. prenesená",J147,0)</f>
        <v>0</v>
      </c>
      <c r="BI147" s="156">
        <f t="shared" ref="BI147:BI155" si="16">IF(N147="nulová",J147,0)</f>
        <v>0</v>
      </c>
      <c r="BJ147" s="14" t="s">
        <v>79</v>
      </c>
      <c r="BK147" s="156">
        <f t="shared" ref="BK147:BK155" si="17">ROUND(I147*H147,2)</f>
        <v>0</v>
      </c>
      <c r="BL147" s="14" t="s">
        <v>188</v>
      </c>
      <c r="BM147" s="155" t="s">
        <v>422</v>
      </c>
    </row>
    <row r="148" spans="1:65" s="2" customFormat="1" ht="24" customHeight="1" x14ac:dyDescent="0.2">
      <c r="A148" s="26"/>
      <c r="B148" s="143"/>
      <c r="C148" s="144" t="s">
        <v>95</v>
      </c>
      <c r="D148" s="144" t="s">
        <v>130</v>
      </c>
      <c r="E148" s="145" t="s">
        <v>423</v>
      </c>
      <c r="F148" s="146" t="s">
        <v>424</v>
      </c>
      <c r="G148" s="147" t="s">
        <v>186</v>
      </c>
      <c r="H148" s="148">
        <v>8.9</v>
      </c>
      <c r="I148" s="149"/>
      <c r="J148" s="149"/>
      <c r="K148" s="150"/>
      <c r="L148" s="27"/>
      <c r="M148" s="151" t="s">
        <v>1</v>
      </c>
      <c r="N148" s="152" t="s">
        <v>32</v>
      </c>
      <c r="O148" s="153">
        <v>0</v>
      </c>
      <c r="P148" s="153">
        <f t="shared" si="9"/>
        <v>0</v>
      </c>
      <c r="Q148" s="153">
        <v>0</v>
      </c>
      <c r="R148" s="153">
        <f t="shared" si="10"/>
        <v>0</v>
      </c>
      <c r="S148" s="153">
        <v>0</v>
      </c>
      <c r="T148" s="154">
        <f t="shared" si="11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188</v>
      </c>
      <c r="AT148" s="155" t="s">
        <v>130</v>
      </c>
      <c r="AU148" s="155" t="s">
        <v>79</v>
      </c>
      <c r="AY148" s="14" t="s">
        <v>127</v>
      </c>
      <c r="BE148" s="156">
        <f t="shared" si="12"/>
        <v>0</v>
      </c>
      <c r="BF148" s="156">
        <f t="shared" si="13"/>
        <v>0</v>
      </c>
      <c r="BG148" s="156">
        <f t="shared" si="14"/>
        <v>0</v>
      </c>
      <c r="BH148" s="156">
        <f t="shared" si="15"/>
        <v>0</v>
      </c>
      <c r="BI148" s="156">
        <f t="shared" si="16"/>
        <v>0</v>
      </c>
      <c r="BJ148" s="14" t="s">
        <v>79</v>
      </c>
      <c r="BK148" s="156">
        <f t="shared" si="17"/>
        <v>0</v>
      </c>
      <c r="BL148" s="14" t="s">
        <v>188</v>
      </c>
      <c r="BM148" s="155" t="s">
        <v>425</v>
      </c>
    </row>
    <row r="149" spans="1:65" s="2" customFormat="1" ht="24" customHeight="1" x14ac:dyDescent="0.2">
      <c r="A149" s="26"/>
      <c r="B149" s="143"/>
      <c r="C149" s="144" t="s">
        <v>179</v>
      </c>
      <c r="D149" s="144" t="s">
        <v>130</v>
      </c>
      <c r="E149" s="145" t="s">
        <v>426</v>
      </c>
      <c r="F149" s="146" t="s">
        <v>427</v>
      </c>
      <c r="G149" s="147" t="s">
        <v>186</v>
      </c>
      <c r="H149" s="148">
        <v>7.1</v>
      </c>
      <c r="I149" s="149"/>
      <c r="J149" s="149"/>
      <c r="K149" s="150"/>
      <c r="L149" s="27"/>
      <c r="M149" s="151" t="s">
        <v>1</v>
      </c>
      <c r="N149" s="152" t="s">
        <v>32</v>
      </c>
      <c r="O149" s="153">
        <v>0.56398000000000004</v>
      </c>
      <c r="P149" s="153">
        <f t="shared" si="9"/>
        <v>4.0042580000000001</v>
      </c>
      <c r="Q149" s="153">
        <v>2.9199999999999999E-3</v>
      </c>
      <c r="R149" s="153">
        <f t="shared" si="10"/>
        <v>2.0731999999999997E-2</v>
      </c>
      <c r="S149" s="153">
        <v>0</v>
      </c>
      <c r="T149" s="154">
        <f t="shared" si="11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188</v>
      </c>
      <c r="AT149" s="155" t="s">
        <v>130</v>
      </c>
      <c r="AU149" s="155" t="s">
        <v>79</v>
      </c>
      <c r="AY149" s="14" t="s">
        <v>127</v>
      </c>
      <c r="BE149" s="156">
        <f t="shared" si="12"/>
        <v>0</v>
      </c>
      <c r="BF149" s="156">
        <f t="shared" si="13"/>
        <v>0</v>
      </c>
      <c r="BG149" s="156">
        <f t="shared" si="14"/>
        <v>0</v>
      </c>
      <c r="BH149" s="156">
        <f t="shared" si="15"/>
        <v>0</v>
      </c>
      <c r="BI149" s="156">
        <f t="shared" si="16"/>
        <v>0</v>
      </c>
      <c r="BJ149" s="14" t="s">
        <v>79</v>
      </c>
      <c r="BK149" s="156">
        <f t="shared" si="17"/>
        <v>0</v>
      </c>
      <c r="BL149" s="14" t="s">
        <v>188</v>
      </c>
      <c r="BM149" s="155" t="s">
        <v>428</v>
      </c>
    </row>
    <row r="150" spans="1:65" s="2" customFormat="1" ht="24" customHeight="1" x14ac:dyDescent="0.2">
      <c r="A150" s="26"/>
      <c r="B150" s="143"/>
      <c r="C150" s="144" t="s">
        <v>183</v>
      </c>
      <c r="D150" s="144" t="s">
        <v>130</v>
      </c>
      <c r="E150" s="145" t="s">
        <v>429</v>
      </c>
      <c r="F150" s="146" t="s">
        <v>430</v>
      </c>
      <c r="G150" s="147" t="s">
        <v>186</v>
      </c>
      <c r="H150" s="148">
        <v>13.1</v>
      </c>
      <c r="I150" s="149"/>
      <c r="J150" s="149"/>
      <c r="K150" s="150"/>
      <c r="L150" s="27"/>
      <c r="M150" s="151" t="s">
        <v>1</v>
      </c>
      <c r="N150" s="152" t="s">
        <v>32</v>
      </c>
      <c r="O150" s="153">
        <v>0.96199999999999997</v>
      </c>
      <c r="P150" s="153">
        <f t="shared" si="9"/>
        <v>12.6022</v>
      </c>
      <c r="Q150" s="153">
        <v>5.1000000000000004E-3</v>
      </c>
      <c r="R150" s="153">
        <f t="shared" si="10"/>
        <v>6.6810000000000008E-2</v>
      </c>
      <c r="S150" s="153">
        <v>0</v>
      </c>
      <c r="T150" s="154">
        <f t="shared" si="11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188</v>
      </c>
      <c r="AT150" s="155" t="s">
        <v>130</v>
      </c>
      <c r="AU150" s="155" t="s">
        <v>79</v>
      </c>
      <c r="AY150" s="14" t="s">
        <v>127</v>
      </c>
      <c r="BE150" s="156">
        <f t="shared" si="12"/>
        <v>0</v>
      </c>
      <c r="BF150" s="156">
        <f t="shared" si="13"/>
        <v>0</v>
      </c>
      <c r="BG150" s="156">
        <f t="shared" si="14"/>
        <v>0</v>
      </c>
      <c r="BH150" s="156">
        <f t="shared" si="15"/>
        <v>0</v>
      </c>
      <c r="BI150" s="156">
        <f t="shared" si="16"/>
        <v>0</v>
      </c>
      <c r="BJ150" s="14" t="s">
        <v>79</v>
      </c>
      <c r="BK150" s="156">
        <f t="shared" si="17"/>
        <v>0</v>
      </c>
      <c r="BL150" s="14" t="s">
        <v>188</v>
      </c>
      <c r="BM150" s="155" t="s">
        <v>431</v>
      </c>
    </row>
    <row r="151" spans="1:65" s="2" customFormat="1" ht="24" customHeight="1" x14ac:dyDescent="0.2">
      <c r="A151" s="26"/>
      <c r="B151" s="143"/>
      <c r="C151" s="144" t="s">
        <v>188</v>
      </c>
      <c r="D151" s="144" t="s">
        <v>130</v>
      </c>
      <c r="E151" s="145" t="s">
        <v>432</v>
      </c>
      <c r="F151" s="146" t="s">
        <v>433</v>
      </c>
      <c r="G151" s="147" t="s">
        <v>186</v>
      </c>
      <c r="H151" s="148">
        <v>11.9</v>
      </c>
      <c r="I151" s="149"/>
      <c r="J151" s="149"/>
      <c r="K151" s="150"/>
      <c r="L151" s="27"/>
      <c r="M151" s="151" t="s">
        <v>1</v>
      </c>
      <c r="N151" s="152" t="s">
        <v>32</v>
      </c>
      <c r="O151" s="153">
        <v>0.96240999999999999</v>
      </c>
      <c r="P151" s="153">
        <f t="shared" si="9"/>
        <v>11.452679</v>
      </c>
      <c r="Q151" s="153">
        <v>5.1000000000000004E-3</v>
      </c>
      <c r="R151" s="153">
        <f t="shared" si="10"/>
        <v>6.0690000000000008E-2</v>
      </c>
      <c r="S151" s="153">
        <v>0</v>
      </c>
      <c r="T151" s="154">
        <f t="shared" si="11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188</v>
      </c>
      <c r="AT151" s="155" t="s">
        <v>130</v>
      </c>
      <c r="AU151" s="155" t="s">
        <v>79</v>
      </c>
      <c r="AY151" s="14" t="s">
        <v>127</v>
      </c>
      <c r="BE151" s="156">
        <f t="shared" si="12"/>
        <v>0</v>
      </c>
      <c r="BF151" s="156">
        <f t="shared" si="13"/>
        <v>0</v>
      </c>
      <c r="BG151" s="156">
        <f t="shared" si="14"/>
        <v>0</v>
      </c>
      <c r="BH151" s="156">
        <f t="shared" si="15"/>
        <v>0</v>
      </c>
      <c r="BI151" s="156">
        <f t="shared" si="16"/>
        <v>0</v>
      </c>
      <c r="BJ151" s="14" t="s">
        <v>79</v>
      </c>
      <c r="BK151" s="156">
        <f t="shared" si="17"/>
        <v>0</v>
      </c>
      <c r="BL151" s="14" t="s">
        <v>188</v>
      </c>
      <c r="BM151" s="155" t="s">
        <v>434</v>
      </c>
    </row>
    <row r="152" spans="1:65" s="2" customFormat="1" ht="24" customHeight="1" x14ac:dyDescent="0.2">
      <c r="A152" s="26"/>
      <c r="B152" s="143"/>
      <c r="C152" s="144" t="s">
        <v>192</v>
      </c>
      <c r="D152" s="144" t="s">
        <v>130</v>
      </c>
      <c r="E152" s="145" t="s">
        <v>435</v>
      </c>
      <c r="F152" s="146" t="s">
        <v>436</v>
      </c>
      <c r="G152" s="147" t="s">
        <v>186</v>
      </c>
      <c r="H152" s="148">
        <v>11</v>
      </c>
      <c r="I152" s="149"/>
      <c r="J152" s="149"/>
      <c r="K152" s="150"/>
      <c r="L152" s="27"/>
      <c r="M152" s="151" t="s">
        <v>1</v>
      </c>
      <c r="N152" s="152" t="s">
        <v>32</v>
      </c>
      <c r="O152" s="153">
        <v>0.96240999999999999</v>
      </c>
      <c r="P152" s="153">
        <f t="shared" si="9"/>
        <v>10.586510000000001</v>
      </c>
      <c r="Q152" s="153">
        <v>5.1000000000000004E-3</v>
      </c>
      <c r="R152" s="153">
        <f t="shared" si="10"/>
        <v>5.6100000000000004E-2</v>
      </c>
      <c r="S152" s="153">
        <v>0</v>
      </c>
      <c r="T152" s="154">
        <f t="shared" si="11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188</v>
      </c>
      <c r="AT152" s="155" t="s">
        <v>130</v>
      </c>
      <c r="AU152" s="155" t="s">
        <v>79</v>
      </c>
      <c r="AY152" s="14" t="s">
        <v>127</v>
      </c>
      <c r="BE152" s="156">
        <f t="shared" si="12"/>
        <v>0</v>
      </c>
      <c r="BF152" s="156">
        <f t="shared" si="13"/>
        <v>0</v>
      </c>
      <c r="BG152" s="156">
        <f t="shared" si="14"/>
        <v>0</v>
      </c>
      <c r="BH152" s="156">
        <f t="shared" si="15"/>
        <v>0</v>
      </c>
      <c r="BI152" s="156">
        <f t="shared" si="16"/>
        <v>0</v>
      </c>
      <c r="BJ152" s="14" t="s">
        <v>79</v>
      </c>
      <c r="BK152" s="156">
        <f t="shared" si="17"/>
        <v>0</v>
      </c>
      <c r="BL152" s="14" t="s">
        <v>188</v>
      </c>
      <c r="BM152" s="155" t="s">
        <v>437</v>
      </c>
    </row>
    <row r="153" spans="1:65" s="2" customFormat="1" ht="24" customHeight="1" x14ac:dyDescent="0.2">
      <c r="A153" s="26"/>
      <c r="B153" s="143"/>
      <c r="C153" s="144" t="s">
        <v>196</v>
      </c>
      <c r="D153" s="144" t="s">
        <v>130</v>
      </c>
      <c r="E153" s="145" t="s">
        <v>438</v>
      </c>
      <c r="F153" s="146" t="s">
        <v>439</v>
      </c>
      <c r="G153" s="147" t="s">
        <v>186</v>
      </c>
      <c r="H153" s="148">
        <v>8.5</v>
      </c>
      <c r="I153" s="149"/>
      <c r="J153" s="149"/>
      <c r="K153" s="150"/>
      <c r="L153" s="27"/>
      <c r="M153" s="151" t="s">
        <v>1</v>
      </c>
      <c r="N153" s="152" t="s">
        <v>32</v>
      </c>
      <c r="O153" s="153">
        <v>0.96240999999999999</v>
      </c>
      <c r="P153" s="153">
        <f t="shared" si="9"/>
        <v>8.1804849999999991</v>
      </c>
      <c r="Q153" s="153">
        <v>5.1000000000000004E-3</v>
      </c>
      <c r="R153" s="153">
        <f t="shared" si="10"/>
        <v>4.335E-2</v>
      </c>
      <c r="S153" s="153">
        <v>0</v>
      </c>
      <c r="T153" s="154">
        <f t="shared" si="11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188</v>
      </c>
      <c r="AT153" s="155" t="s">
        <v>130</v>
      </c>
      <c r="AU153" s="155" t="s">
        <v>79</v>
      </c>
      <c r="AY153" s="14" t="s">
        <v>127</v>
      </c>
      <c r="BE153" s="156">
        <f t="shared" si="12"/>
        <v>0</v>
      </c>
      <c r="BF153" s="156">
        <f t="shared" si="13"/>
        <v>0</v>
      </c>
      <c r="BG153" s="156">
        <f t="shared" si="14"/>
        <v>0</v>
      </c>
      <c r="BH153" s="156">
        <f t="shared" si="15"/>
        <v>0</v>
      </c>
      <c r="BI153" s="156">
        <f t="shared" si="16"/>
        <v>0</v>
      </c>
      <c r="BJ153" s="14" t="s">
        <v>79</v>
      </c>
      <c r="BK153" s="156">
        <f t="shared" si="17"/>
        <v>0</v>
      </c>
      <c r="BL153" s="14" t="s">
        <v>188</v>
      </c>
      <c r="BM153" s="155" t="s">
        <v>440</v>
      </c>
    </row>
    <row r="154" spans="1:65" s="2" customFormat="1" ht="36" customHeight="1" x14ac:dyDescent="0.2">
      <c r="A154" s="26"/>
      <c r="B154" s="143"/>
      <c r="C154" s="144" t="s">
        <v>200</v>
      </c>
      <c r="D154" s="144" t="s">
        <v>130</v>
      </c>
      <c r="E154" s="145" t="s">
        <v>441</v>
      </c>
      <c r="F154" s="146" t="s">
        <v>442</v>
      </c>
      <c r="G154" s="147" t="s">
        <v>186</v>
      </c>
      <c r="H154" s="148">
        <v>6</v>
      </c>
      <c r="I154" s="149"/>
      <c r="J154" s="149"/>
      <c r="K154" s="150"/>
      <c r="L154" s="27"/>
      <c r="M154" s="151" t="s">
        <v>1</v>
      </c>
      <c r="N154" s="152" t="s">
        <v>32</v>
      </c>
      <c r="O154" s="153">
        <v>0.96240999999999999</v>
      </c>
      <c r="P154" s="153">
        <f t="shared" si="9"/>
        <v>5.7744599999999995</v>
      </c>
      <c r="Q154" s="153">
        <v>5.1000000000000004E-3</v>
      </c>
      <c r="R154" s="153">
        <f t="shared" si="10"/>
        <v>3.0600000000000002E-2</v>
      </c>
      <c r="S154" s="153">
        <v>0</v>
      </c>
      <c r="T154" s="154">
        <f t="shared" si="11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188</v>
      </c>
      <c r="AT154" s="155" t="s">
        <v>130</v>
      </c>
      <c r="AU154" s="155" t="s">
        <v>79</v>
      </c>
      <c r="AY154" s="14" t="s">
        <v>127</v>
      </c>
      <c r="BE154" s="156">
        <f t="shared" si="12"/>
        <v>0</v>
      </c>
      <c r="BF154" s="156">
        <f t="shared" si="13"/>
        <v>0</v>
      </c>
      <c r="BG154" s="156">
        <f t="shared" si="14"/>
        <v>0</v>
      </c>
      <c r="BH154" s="156">
        <f t="shared" si="15"/>
        <v>0</v>
      </c>
      <c r="BI154" s="156">
        <f t="shared" si="16"/>
        <v>0</v>
      </c>
      <c r="BJ154" s="14" t="s">
        <v>79</v>
      </c>
      <c r="BK154" s="156">
        <f t="shared" si="17"/>
        <v>0</v>
      </c>
      <c r="BL154" s="14" t="s">
        <v>188</v>
      </c>
      <c r="BM154" s="155" t="s">
        <v>443</v>
      </c>
    </row>
    <row r="155" spans="1:65" s="2" customFormat="1" ht="24" customHeight="1" x14ac:dyDescent="0.2">
      <c r="A155" s="26"/>
      <c r="B155" s="143"/>
      <c r="C155" s="144" t="s">
        <v>7</v>
      </c>
      <c r="D155" s="144" t="s">
        <v>130</v>
      </c>
      <c r="E155" s="145" t="s">
        <v>309</v>
      </c>
      <c r="F155" s="146" t="s">
        <v>310</v>
      </c>
      <c r="G155" s="147" t="s">
        <v>251</v>
      </c>
      <c r="H155" s="148">
        <v>9.7010000000000005</v>
      </c>
      <c r="I155" s="149"/>
      <c r="J155" s="149"/>
      <c r="K155" s="150"/>
      <c r="L155" s="27"/>
      <c r="M155" s="151" t="s">
        <v>1</v>
      </c>
      <c r="N155" s="152" t="s">
        <v>32</v>
      </c>
      <c r="O155" s="153">
        <v>0</v>
      </c>
      <c r="P155" s="153">
        <f t="shared" si="9"/>
        <v>0</v>
      </c>
      <c r="Q155" s="153">
        <v>0</v>
      </c>
      <c r="R155" s="153">
        <f t="shared" si="10"/>
        <v>0</v>
      </c>
      <c r="S155" s="153">
        <v>0</v>
      </c>
      <c r="T155" s="154">
        <f t="shared" si="11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188</v>
      </c>
      <c r="AT155" s="155" t="s">
        <v>130</v>
      </c>
      <c r="AU155" s="155" t="s">
        <v>79</v>
      </c>
      <c r="AY155" s="14" t="s">
        <v>127</v>
      </c>
      <c r="BE155" s="156">
        <f t="shared" si="12"/>
        <v>0</v>
      </c>
      <c r="BF155" s="156">
        <f t="shared" si="13"/>
        <v>0</v>
      </c>
      <c r="BG155" s="156">
        <f t="shared" si="14"/>
        <v>0</v>
      </c>
      <c r="BH155" s="156">
        <f t="shared" si="15"/>
        <v>0</v>
      </c>
      <c r="BI155" s="156">
        <f t="shared" si="16"/>
        <v>0</v>
      </c>
      <c r="BJ155" s="14" t="s">
        <v>79</v>
      </c>
      <c r="BK155" s="156">
        <f t="shared" si="17"/>
        <v>0</v>
      </c>
      <c r="BL155" s="14" t="s">
        <v>188</v>
      </c>
      <c r="BM155" s="155" t="s">
        <v>444</v>
      </c>
    </row>
    <row r="156" spans="1:65" s="12" customFormat="1" ht="22.95" customHeight="1" x14ac:dyDescent="0.25">
      <c r="B156" s="131"/>
      <c r="D156" s="132" t="s">
        <v>65</v>
      </c>
      <c r="E156" s="141" t="s">
        <v>445</v>
      </c>
      <c r="F156" s="141" t="s">
        <v>446</v>
      </c>
      <c r="J156" s="142"/>
      <c r="L156" s="131"/>
      <c r="M156" s="135"/>
      <c r="N156" s="136"/>
      <c r="O156" s="136"/>
      <c r="P156" s="137">
        <f>SUM(P157:P162)</f>
        <v>15.9962</v>
      </c>
      <c r="Q156" s="136"/>
      <c r="R156" s="137">
        <f>SUM(R157:R162)</f>
        <v>5.5104800000000002E-2</v>
      </c>
      <c r="S156" s="136"/>
      <c r="T156" s="138">
        <f>SUM(T157:T162)</f>
        <v>0</v>
      </c>
      <c r="AR156" s="132" t="s">
        <v>79</v>
      </c>
      <c r="AT156" s="139" t="s">
        <v>65</v>
      </c>
      <c r="AU156" s="139" t="s">
        <v>73</v>
      </c>
      <c r="AY156" s="132" t="s">
        <v>127</v>
      </c>
      <c r="BK156" s="140">
        <f>SUM(BK157:BK162)</f>
        <v>0</v>
      </c>
    </row>
    <row r="157" spans="1:65" s="2" customFormat="1" ht="24" customHeight="1" x14ac:dyDescent="0.2">
      <c r="A157" s="26"/>
      <c r="B157" s="143"/>
      <c r="C157" s="144" t="s">
        <v>208</v>
      </c>
      <c r="D157" s="144" t="s">
        <v>130</v>
      </c>
      <c r="E157" s="145" t="s">
        <v>447</v>
      </c>
      <c r="F157" s="146" t="s">
        <v>448</v>
      </c>
      <c r="G157" s="147" t="s">
        <v>186</v>
      </c>
      <c r="H157" s="148">
        <v>26.44</v>
      </c>
      <c r="I157" s="149"/>
      <c r="J157" s="149"/>
      <c r="K157" s="150"/>
      <c r="L157" s="27"/>
      <c r="M157" s="151" t="s">
        <v>1</v>
      </c>
      <c r="N157" s="152" t="s">
        <v>32</v>
      </c>
      <c r="O157" s="153">
        <v>0.60499999999999998</v>
      </c>
      <c r="P157" s="153">
        <f t="shared" ref="P157:P162" si="18">O157*H157</f>
        <v>15.9962</v>
      </c>
      <c r="Q157" s="153">
        <v>2.1000000000000001E-4</v>
      </c>
      <c r="R157" s="153">
        <f t="shared" ref="R157:R162" si="19">Q157*H157</f>
        <v>5.5524000000000007E-3</v>
      </c>
      <c r="S157" s="153">
        <v>0</v>
      </c>
      <c r="T157" s="154">
        <f t="shared" ref="T157:T162" si="20"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188</v>
      </c>
      <c r="AT157" s="155" t="s">
        <v>130</v>
      </c>
      <c r="AU157" s="155" t="s">
        <v>79</v>
      </c>
      <c r="AY157" s="14" t="s">
        <v>127</v>
      </c>
      <c r="BE157" s="156">
        <f t="shared" ref="BE157:BE162" si="21">IF(N157="základná",J157,0)</f>
        <v>0</v>
      </c>
      <c r="BF157" s="156">
        <f t="shared" ref="BF157:BF162" si="22">IF(N157="znížená",J157,0)</f>
        <v>0</v>
      </c>
      <c r="BG157" s="156">
        <f t="shared" ref="BG157:BG162" si="23">IF(N157="zákl. prenesená",J157,0)</f>
        <v>0</v>
      </c>
      <c r="BH157" s="156">
        <f t="shared" ref="BH157:BH162" si="24">IF(N157="zníž. prenesená",J157,0)</f>
        <v>0</v>
      </c>
      <c r="BI157" s="156">
        <f t="shared" ref="BI157:BI162" si="25">IF(N157="nulová",J157,0)</f>
        <v>0</v>
      </c>
      <c r="BJ157" s="14" t="s">
        <v>79</v>
      </c>
      <c r="BK157" s="156">
        <f t="shared" ref="BK157:BK162" si="26">ROUND(I157*H157,2)</f>
        <v>0</v>
      </c>
      <c r="BL157" s="14" t="s">
        <v>188</v>
      </c>
      <c r="BM157" s="155" t="s">
        <v>449</v>
      </c>
    </row>
    <row r="158" spans="1:65" s="2" customFormat="1" ht="36" customHeight="1" x14ac:dyDescent="0.2">
      <c r="A158" s="26"/>
      <c r="B158" s="143"/>
      <c r="C158" s="157" t="s">
        <v>212</v>
      </c>
      <c r="D158" s="157" t="s">
        <v>243</v>
      </c>
      <c r="E158" s="158" t="s">
        <v>450</v>
      </c>
      <c r="F158" s="159" t="s">
        <v>451</v>
      </c>
      <c r="G158" s="160" t="s">
        <v>186</v>
      </c>
      <c r="H158" s="161">
        <v>27.762</v>
      </c>
      <c r="I158" s="162"/>
      <c r="J158" s="162"/>
      <c r="K158" s="163"/>
      <c r="L158" s="164"/>
      <c r="M158" s="165" t="s">
        <v>1</v>
      </c>
      <c r="N158" s="166" t="s">
        <v>32</v>
      </c>
      <c r="O158" s="153">
        <v>0</v>
      </c>
      <c r="P158" s="153">
        <f t="shared" si="18"/>
        <v>0</v>
      </c>
      <c r="Q158" s="153">
        <v>1E-4</v>
      </c>
      <c r="R158" s="153">
        <f t="shared" si="19"/>
        <v>2.7762000000000004E-3</v>
      </c>
      <c r="S158" s="153">
        <v>0</v>
      </c>
      <c r="T158" s="154">
        <f t="shared" si="20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246</v>
      </c>
      <c r="AT158" s="155" t="s">
        <v>243</v>
      </c>
      <c r="AU158" s="155" t="s">
        <v>79</v>
      </c>
      <c r="AY158" s="14" t="s">
        <v>127</v>
      </c>
      <c r="BE158" s="156">
        <f t="shared" si="21"/>
        <v>0</v>
      </c>
      <c r="BF158" s="156">
        <f t="shared" si="22"/>
        <v>0</v>
      </c>
      <c r="BG158" s="156">
        <f t="shared" si="23"/>
        <v>0</v>
      </c>
      <c r="BH158" s="156">
        <f t="shared" si="24"/>
        <v>0</v>
      </c>
      <c r="BI158" s="156">
        <f t="shared" si="25"/>
        <v>0</v>
      </c>
      <c r="BJ158" s="14" t="s">
        <v>79</v>
      </c>
      <c r="BK158" s="156">
        <f t="shared" si="26"/>
        <v>0</v>
      </c>
      <c r="BL158" s="14" t="s">
        <v>188</v>
      </c>
      <c r="BM158" s="155" t="s">
        <v>452</v>
      </c>
    </row>
    <row r="159" spans="1:65" s="2" customFormat="1" ht="36" customHeight="1" x14ac:dyDescent="0.2">
      <c r="A159" s="26"/>
      <c r="B159" s="143"/>
      <c r="C159" s="157" t="s">
        <v>216</v>
      </c>
      <c r="D159" s="157" t="s">
        <v>243</v>
      </c>
      <c r="E159" s="158" t="s">
        <v>453</v>
      </c>
      <c r="F159" s="159" t="s">
        <v>454</v>
      </c>
      <c r="G159" s="160" t="s">
        <v>186</v>
      </c>
      <c r="H159" s="161">
        <v>27.762</v>
      </c>
      <c r="I159" s="162"/>
      <c r="J159" s="162"/>
      <c r="K159" s="163"/>
      <c r="L159" s="164"/>
      <c r="M159" s="165" t="s">
        <v>1</v>
      </c>
      <c r="N159" s="166" t="s">
        <v>32</v>
      </c>
      <c r="O159" s="153">
        <v>0</v>
      </c>
      <c r="P159" s="153">
        <f t="shared" si="18"/>
        <v>0</v>
      </c>
      <c r="Q159" s="153">
        <v>1E-4</v>
      </c>
      <c r="R159" s="153">
        <f t="shared" si="19"/>
        <v>2.7762000000000004E-3</v>
      </c>
      <c r="S159" s="153">
        <v>0</v>
      </c>
      <c r="T159" s="154">
        <f t="shared" si="20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246</v>
      </c>
      <c r="AT159" s="155" t="s">
        <v>243</v>
      </c>
      <c r="AU159" s="155" t="s">
        <v>79</v>
      </c>
      <c r="AY159" s="14" t="s">
        <v>127</v>
      </c>
      <c r="BE159" s="156">
        <f t="shared" si="21"/>
        <v>0</v>
      </c>
      <c r="BF159" s="156">
        <f t="shared" si="22"/>
        <v>0</v>
      </c>
      <c r="BG159" s="156">
        <f t="shared" si="23"/>
        <v>0</v>
      </c>
      <c r="BH159" s="156">
        <f t="shared" si="24"/>
        <v>0</v>
      </c>
      <c r="BI159" s="156">
        <f t="shared" si="25"/>
        <v>0</v>
      </c>
      <c r="BJ159" s="14" t="s">
        <v>79</v>
      </c>
      <c r="BK159" s="156">
        <f t="shared" si="26"/>
        <v>0</v>
      </c>
      <c r="BL159" s="14" t="s">
        <v>188</v>
      </c>
      <c r="BM159" s="155" t="s">
        <v>455</v>
      </c>
    </row>
    <row r="160" spans="1:65" s="2" customFormat="1" ht="24" customHeight="1" x14ac:dyDescent="0.2">
      <c r="A160" s="26"/>
      <c r="B160" s="143"/>
      <c r="C160" s="157" t="s">
        <v>220</v>
      </c>
      <c r="D160" s="157" t="s">
        <v>243</v>
      </c>
      <c r="E160" s="158" t="s">
        <v>456</v>
      </c>
      <c r="F160" s="159" t="s">
        <v>457</v>
      </c>
      <c r="G160" s="160" t="s">
        <v>458</v>
      </c>
      <c r="H160" s="161">
        <v>1</v>
      </c>
      <c r="I160" s="162"/>
      <c r="J160" s="162"/>
      <c r="K160" s="163"/>
      <c r="L160" s="164"/>
      <c r="M160" s="165" t="s">
        <v>1</v>
      </c>
      <c r="N160" s="166" t="s">
        <v>32</v>
      </c>
      <c r="O160" s="153">
        <v>0</v>
      </c>
      <c r="P160" s="153">
        <f t="shared" si="18"/>
        <v>0</v>
      </c>
      <c r="Q160" s="153">
        <v>2.1999999999999999E-2</v>
      </c>
      <c r="R160" s="153">
        <f t="shared" si="19"/>
        <v>2.1999999999999999E-2</v>
      </c>
      <c r="S160" s="153">
        <v>0</v>
      </c>
      <c r="T160" s="154">
        <f t="shared" si="20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246</v>
      </c>
      <c r="AT160" s="155" t="s">
        <v>243</v>
      </c>
      <c r="AU160" s="155" t="s">
        <v>79</v>
      </c>
      <c r="AY160" s="14" t="s">
        <v>127</v>
      </c>
      <c r="BE160" s="156">
        <f t="shared" si="21"/>
        <v>0</v>
      </c>
      <c r="BF160" s="156">
        <f t="shared" si="22"/>
        <v>0</v>
      </c>
      <c r="BG160" s="156">
        <f t="shared" si="23"/>
        <v>0</v>
      </c>
      <c r="BH160" s="156">
        <f t="shared" si="24"/>
        <v>0</v>
      </c>
      <c r="BI160" s="156">
        <f t="shared" si="25"/>
        <v>0</v>
      </c>
      <c r="BJ160" s="14" t="s">
        <v>79</v>
      </c>
      <c r="BK160" s="156">
        <f t="shared" si="26"/>
        <v>0</v>
      </c>
      <c r="BL160" s="14" t="s">
        <v>188</v>
      </c>
      <c r="BM160" s="155" t="s">
        <v>459</v>
      </c>
    </row>
    <row r="161" spans="1:65" s="2" customFormat="1" ht="24" customHeight="1" x14ac:dyDescent="0.2">
      <c r="A161" s="26"/>
      <c r="B161" s="143"/>
      <c r="C161" s="157" t="s">
        <v>224</v>
      </c>
      <c r="D161" s="157" t="s">
        <v>243</v>
      </c>
      <c r="E161" s="158" t="s">
        <v>460</v>
      </c>
      <c r="F161" s="159" t="s">
        <v>461</v>
      </c>
      <c r="G161" s="160" t="s">
        <v>458</v>
      </c>
      <c r="H161" s="161">
        <v>1</v>
      </c>
      <c r="I161" s="162"/>
      <c r="J161" s="162"/>
      <c r="K161" s="163"/>
      <c r="L161" s="164"/>
      <c r="M161" s="165" t="s">
        <v>1</v>
      </c>
      <c r="N161" s="166" t="s">
        <v>32</v>
      </c>
      <c r="O161" s="153">
        <v>0</v>
      </c>
      <c r="P161" s="153">
        <f t="shared" si="18"/>
        <v>0</v>
      </c>
      <c r="Q161" s="153">
        <v>2.1999999999999999E-2</v>
      </c>
      <c r="R161" s="153">
        <f t="shared" si="19"/>
        <v>2.1999999999999999E-2</v>
      </c>
      <c r="S161" s="153">
        <v>0</v>
      </c>
      <c r="T161" s="154">
        <f t="shared" si="20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246</v>
      </c>
      <c r="AT161" s="155" t="s">
        <v>243</v>
      </c>
      <c r="AU161" s="155" t="s">
        <v>79</v>
      </c>
      <c r="AY161" s="14" t="s">
        <v>127</v>
      </c>
      <c r="BE161" s="156">
        <f t="shared" si="21"/>
        <v>0</v>
      </c>
      <c r="BF161" s="156">
        <f t="shared" si="22"/>
        <v>0</v>
      </c>
      <c r="BG161" s="156">
        <f t="shared" si="23"/>
        <v>0</v>
      </c>
      <c r="BH161" s="156">
        <f t="shared" si="24"/>
        <v>0</v>
      </c>
      <c r="BI161" s="156">
        <f t="shared" si="25"/>
        <v>0</v>
      </c>
      <c r="BJ161" s="14" t="s">
        <v>79</v>
      </c>
      <c r="BK161" s="156">
        <f t="shared" si="26"/>
        <v>0</v>
      </c>
      <c r="BL161" s="14" t="s">
        <v>188</v>
      </c>
      <c r="BM161" s="155" t="s">
        <v>462</v>
      </c>
    </row>
    <row r="162" spans="1:65" s="2" customFormat="1" ht="24" customHeight="1" x14ac:dyDescent="0.2">
      <c r="A162" s="26"/>
      <c r="B162" s="143"/>
      <c r="C162" s="144" t="s">
        <v>230</v>
      </c>
      <c r="D162" s="144" t="s">
        <v>130</v>
      </c>
      <c r="E162" s="145" t="s">
        <v>463</v>
      </c>
      <c r="F162" s="146" t="s">
        <v>464</v>
      </c>
      <c r="G162" s="147" t="s">
        <v>251</v>
      </c>
      <c r="H162" s="148">
        <v>35.106000000000002</v>
      </c>
      <c r="I162" s="149"/>
      <c r="J162" s="149"/>
      <c r="K162" s="150"/>
      <c r="L162" s="27"/>
      <c r="M162" s="151" t="s">
        <v>1</v>
      </c>
      <c r="N162" s="152" t="s">
        <v>32</v>
      </c>
      <c r="O162" s="153">
        <v>0</v>
      </c>
      <c r="P162" s="153">
        <f t="shared" si="18"/>
        <v>0</v>
      </c>
      <c r="Q162" s="153">
        <v>0</v>
      </c>
      <c r="R162" s="153">
        <f t="shared" si="19"/>
        <v>0</v>
      </c>
      <c r="S162" s="153">
        <v>0</v>
      </c>
      <c r="T162" s="154">
        <f t="shared" si="20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188</v>
      </c>
      <c r="AT162" s="155" t="s">
        <v>130</v>
      </c>
      <c r="AU162" s="155" t="s">
        <v>79</v>
      </c>
      <c r="AY162" s="14" t="s">
        <v>127</v>
      </c>
      <c r="BE162" s="156">
        <f t="shared" si="21"/>
        <v>0</v>
      </c>
      <c r="BF162" s="156">
        <f t="shared" si="22"/>
        <v>0</v>
      </c>
      <c r="BG162" s="156">
        <f t="shared" si="23"/>
        <v>0</v>
      </c>
      <c r="BH162" s="156">
        <f t="shared" si="24"/>
        <v>0</v>
      </c>
      <c r="BI162" s="156">
        <f t="shared" si="25"/>
        <v>0</v>
      </c>
      <c r="BJ162" s="14" t="s">
        <v>79</v>
      </c>
      <c r="BK162" s="156">
        <f t="shared" si="26"/>
        <v>0</v>
      </c>
      <c r="BL162" s="14" t="s">
        <v>188</v>
      </c>
      <c r="BM162" s="155" t="s">
        <v>465</v>
      </c>
    </row>
    <row r="163" spans="1:65" s="12" customFormat="1" ht="22.95" customHeight="1" x14ac:dyDescent="0.25">
      <c r="B163" s="131"/>
      <c r="D163" s="132" t="s">
        <v>65</v>
      </c>
      <c r="E163" s="141" t="s">
        <v>312</v>
      </c>
      <c r="F163" s="141" t="s">
        <v>313</v>
      </c>
      <c r="J163" s="142"/>
      <c r="L163" s="131"/>
      <c r="M163" s="135"/>
      <c r="N163" s="136"/>
      <c r="O163" s="136"/>
      <c r="P163" s="137">
        <f>SUM(P164:P168)</f>
        <v>8.5881860000000003</v>
      </c>
      <c r="Q163" s="136"/>
      <c r="R163" s="137">
        <f>SUM(R164:R168)</f>
        <v>0.28943000000000002</v>
      </c>
      <c r="S163" s="136"/>
      <c r="T163" s="138">
        <f>SUM(T164:T168)</f>
        <v>0</v>
      </c>
      <c r="AR163" s="132" t="s">
        <v>79</v>
      </c>
      <c r="AT163" s="139" t="s">
        <v>65</v>
      </c>
      <c r="AU163" s="139" t="s">
        <v>73</v>
      </c>
      <c r="AY163" s="132" t="s">
        <v>127</v>
      </c>
      <c r="BK163" s="140">
        <f>SUM(BK164:BK168)</f>
        <v>0</v>
      </c>
    </row>
    <row r="164" spans="1:65" s="2" customFormat="1" ht="48" customHeight="1" x14ac:dyDescent="0.2">
      <c r="A164" s="26"/>
      <c r="B164" s="143"/>
      <c r="C164" s="144" t="s">
        <v>238</v>
      </c>
      <c r="D164" s="144" t="s">
        <v>130</v>
      </c>
      <c r="E164" s="145" t="s">
        <v>466</v>
      </c>
      <c r="F164" s="146" t="s">
        <v>467</v>
      </c>
      <c r="G164" s="147" t="s">
        <v>186</v>
      </c>
      <c r="H164" s="148">
        <v>1</v>
      </c>
      <c r="I164" s="149"/>
      <c r="J164" s="149"/>
      <c r="K164" s="150"/>
      <c r="L164" s="27"/>
      <c r="M164" s="151" t="s">
        <v>1</v>
      </c>
      <c r="N164" s="152" t="s">
        <v>32</v>
      </c>
      <c r="O164" s="153">
        <v>0</v>
      </c>
      <c r="P164" s="153">
        <f>O164*H164</f>
        <v>0</v>
      </c>
      <c r="Q164" s="153">
        <v>0</v>
      </c>
      <c r="R164" s="153">
        <f>Q164*H164</f>
        <v>0</v>
      </c>
      <c r="S164" s="153">
        <v>0</v>
      </c>
      <c r="T164" s="154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188</v>
      </c>
      <c r="AT164" s="155" t="s">
        <v>130</v>
      </c>
      <c r="AU164" s="155" t="s">
        <v>79</v>
      </c>
      <c r="AY164" s="14" t="s">
        <v>127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4" t="s">
        <v>79</v>
      </c>
      <c r="BK164" s="156">
        <f>ROUND(I164*H164,2)</f>
        <v>0</v>
      </c>
      <c r="BL164" s="14" t="s">
        <v>188</v>
      </c>
      <c r="BM164" s="155" t="s">
        <v>468</v>
      </c>
    </row>
    <row r="165" spans="1:65" s="2" customFormat="1" ht="24" customHeight="1" x14ac:dyDescent="0.2">
      <c r="A165" s="26"/>
      <c r="B165" s="143"/>
      <c r="C165" s="144" t="s">
        <v>242</v>
      </c>
      <c r="D165" s="144" t="s">
        <v>130</v>
      </c>
      <c r="E165" s="145" t="s">
        <v>469</v>
      </c>
      <c r="F165" s="146" t="s">
        <v>470</v>
      </c>
      <c r="G165" s="147" t="s">
        <v>458</v>
      </c>
      <c r="H165" s="148">
        <v>1</v>
      </c>
      <c r="I165" s="149"/>
      <c r="J165" s="149"/>
      <c r="K165" s="150"/>
      <c r="L165" s="27"/>
      <c r="M165" s="151" t="s">
        <v>1</v>
      </c>
      <c r="N165" s="152" t="s">
        <v>32</v>
      </c>
      <c r="O165" s="153">
        <v>7.7258100000000001</v>
      </c>
      <c r="P165" s="153">
        <f>O165*H165</f>
        <v>7.7258100000000001</v>
      </c>
      <c r="Q165" s="153">
        <v>8.3000000000000001E-4</v>
      </c>
      <c r="R165" s="153">
        <f>Q165*H165</f>
        <v>8.3000000000000001E-4</v>
      </c>
      <c r="S165" s="153">
        <v>0</v>
      </c>
      <c r="T165" s="154">
        <f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188</v>
      </c>
      <c r="AT165" s="155" t="s">
        <v>130</v>
      </c>
      <c r="AU165" s="155" t="s">
        <v>79</v>
      </c>
      <c r="AY165" s="14" t="s">
        <v>127</v>
      </c>
      <c r="BE165" s="156">
        <f>IF(N165="základná",J165,0)</f>
        <v>0</v>
      </c>
      <c r="BF165" s="156">
        <f>IF(N165="znížená",J165,0)</f>
        <v>0</v>
      </c>
      <c r="BG165" s="156">
        <f>IF(N165="zákl. prenesená",J165,0)</f>
        <v>0</v>
      </c>
      <c r="BH165" s="156">
        <f>IF(N165="zníž. prenesená",J165,0)</f>
        <v>0</v>
      </c>
      <c r="BI165" s="156">
        <f>IF(N165="nulová",J165,0)</f>
        <v>0</v>
      </c>
      <c r="BJ165" s="14" t="s">
        <v>79</v>
      </c>
      <c r="BK165" s="156">
        <f>ROUND(I165*H165,2)</f>
        <v>0</v>
      </c>
      <c r="BL165" s="14" t="s">
        <v>188</v>
      </c>
      <c r="BM165" s="155" t="s">
        <v>471</v>
      </c>
    </row>
    <row r="166" spans="1:65" s="2" customFormat="1" ht="48" customHeight="1" x14ac:dyDescent="0.2">
      <c r="A166" s="26"/>
      <c r="B166" s="143"/>
      <c r="C166" s="157" t="s">
        <v>248</v>
      </c>
      <c r="D166" s="157" t="s">
        <v>243</v>
      </c>
      <c r="E166" s="158" t="s">
        <v>472</v>
      </c>
      <c r="F166" s="159" t="s">
        <v>473</v>
      </c>
      <c r="G166" s="160" t="s">
        <v>458</v>
      </c>
      <c r="H166" s="161">
        <v>1</v>
      </c>
      <c r="I166" s="162"/>
      <c r="J166" s="162"/>
      <c r="K166" s="163"/>
      <c r="L166" s="164"/>
      <c r="M166" s="165" t="s">
        <v>1</v>
      </c>
      <c r="N166" s="166" t="s">
        <v>32</v>
      </c>
      <c r="O166" s="153">
        <v>0</v>
      </c>
      <c r="P166" s="153">
        <f>O166*H166</f>
        <v>0</v>
      </c>
      <c r="Q166" s="153">
        <v>0.28860000000000002</v>
      </c>
      <c r="R166" s="153">
        <f>Q166*H166</f>
        <v>0.28860000000000002</v>
      </c>
      <c r="S166" s="153">
        <v>0</v>
      </c>
      <c r="T166" s="154">
        <f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246</v>
      </c>
      <c r="AT166" s="155" t="s">
        <v>243</v>
      </c>
      <c r="AU166" s="155" t="s">
        <v>79</v>
      </c>
      <c r="AY166" s="14" t="s">
        <v>127</v>
      </c>
      <c r="BE166" s="156">
        <f>IF(N166="základná",J166,0)</f>
        <v>0</v>
      </c>
      <c r="BF166" s="156">
        <f>IF(N166="znížená",J166,0)</f>
        <v>0</v>
      </c>
      <c r="BG166" s="156">
        <f>IF(N166="zákl. prenesená",J166,0)</f>
        <v>0</v>
      </c>
      <c r="BH166" s="156">
        <f>IF(N166="zníž. prenesená",J166,0)</f>
        <v>0</v>
      </c>
      <c r="BI166" s="156">
        <f>IF(N166="nulová",J166,0)</f>
        <v>0</v>
      </c>
      <c r="BJ166" s="14" t="s">
        <v>79</v>
      </c>
      <c r="BK166" s="156">
        <f>ROUND(I166*H166,2)</f>
        <v>0</v>
      </c>
      <c r="BL166" s="14" t="s">
        <v>188</v>
      </c>
      <c r="BM166" s="155" t="s">
        <v>474</v>
      </c>
    </row>
    <row r="167" spans="1:65" s="2" customFormat="1" ht="24" customHeight="1" x14ac:dyDescent="0.2">
      <c r="A167" s="26"/>
      <c r="B167" s="143"/>
      <c r="C167" s="144" t="s">
        <v>255</v>
      </c>
      <c r="D167" s="144" t="s">
        <v>130</v>
      </c>
      <c r="E167" s="145" t="s">
        <v>475</v>
      </c>
      <c r="F167" s="146" t="s">
        <v>353</v>
      </c>
      <c r="G167" s="147" t="s">
        <v>203</v>
      </c>
      <c r="H167" s="148">
        <v>0.28899999999999998</v>
      </c>
      <c r="I167" s="149"/>
      <c r="J167" s="149"/>
      <c r="K167" s="150"/>
      <c r="L167" s="27"/>
      <c r="M167" s="151" t="s">
        <v>1</v>
      </c>
      <c r="N167" s="152" t="s">
        <v>32</v>
      </c>
      <c r="O167" s="153">
        <v>2.984</v>
      </c>
      <c r="P167" s="153">
        <f>O167*H167</f>
        <v>0.86237599999999992</v>
      </c>
      <c r="Q167" s="153">
        <v>0</v>
      </c>
      <c r="R167" s="153">
        <f>Q167*H167</f>
        <v>0</v>
      </c>
      <c r="S167" s="153">
        <v>0</v>
      </c>
      <c r="T167" s="154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188</v>
      </c>
      <c r="AT167" s="155" t="s">
        <v>130</v>
      </c>
      <c r="AU167" s="155" t="s">
        <v>79</v>
      </c>
      <c r="AY167" s="14" t="s">
        <v>127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4" t="s">
        <v>79</v>
      </c>
      <c r="BK167" s="156">
        <f>ROUND(I167*H167,2)</f>
        <v>0</v>
      </c>
      <c r="BL167" s="14" t="s">
        <v>188</v>
      </c>
      <c r="BM167" s="155" t="s">
        <v>476</v>
      </c>
    </row>
    <row r="168" spans="1:65" s="2" customFormat="1" ht="24" customHeight="1" x14ac:dyDescent="0.2">
      <c r="A168" s="26"/>
      <c r="B168" s="143"/>
      <c r="C168" s="144" t="s">
        <v>259</v>
      </c>
      <c r="D168" s="144" t="s">
        <v>130</v>
      </c>
      <c r="E168" s="145" t="s">
        <v>477</v>
      </c>
      <c r="F168" s="146" t="s">
        <v>478</v>
      </c>
      <c r="G168" s="147" t="s">
        <v>251</v>
      </c>
      <c r="H168" s="148">
        <v>24.335999999999999</v>
      </c>
      <c r="I168" s="149"/>
      <c r="J168" s="149"/>
      <c r="K168" s="150"/>
      <c r="L168" s="27"/>
      <c r="M168" s="151" t="s">
        <v>1</v>
      </c>
      <c r="N168" s="152" t="s">
        <v>32</v>
      </c>
      <c r="O168" s="153">
        <v>0</v>
      </c>
      <c r="P168" s="153">
        <f>O168*H168</f>
        <v>0</v>
      </c>
      <c r="Q168" s="153">
        <v>0</v>
      </c>
      <c r="R168" s="153">
        <f>Q168*H168</f>
        <v>0</v>
      </c>
      <c r="S168" s="153">
        <v>0</v>
      </c>
      <c r="T168" s="154">
        <f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188</v>
      </c>
      <c r="AT168" s="155" t="s">
        <v>130</v>
      </c>
      <c r="AU168" s="155" t="s">
        <v>79</v>
      </c>
      <c r="AY168" s="14" t="s">
        <v>127</v>
      </c>
      <c r="BE168" s="156">
        <f>IF(N168="základná",J168,0)</f>
        <v>0</v>
      </c>
      <c r="BF168" s="156">
        <f>IF(N168="znížená",J168,0)</f>
        <v>0</v>
      </c>
      <c r="BG168" s="156">
        <f>IF(N168="zákl. prenesená",J168,0)</f>
        <v>0</v>
      </c>
      <c r="BH168" s="156">
        <f>IF(N168="zníž. prenesená",J168,0)</f>
        <v>0</v>
      </c>
      <c r="BI168" s="156">
        <f>IF(N168="nulová",J168,0)</f>
        <v>0</v>
      </c>
      <c r="BJ168" s="14" t="s">
        <v>79</v>
      </c>
      <c r="BK168" s="156">
        <f>ROUND(I168*H168,2)</f>
        <v>0</v>
      </c>
      <c r="BL168" s="14" t="s">
        <v>188</v>
      </c>
      <c r="BM168" s="155" t="s">
        <v>479</v>
      </c>
    </row>
    <row r="169" spans="1:65" s="12" customFormat="1" ht="22.95" customHeight="1" x14ac:dyDescent="0.25">
      <c r="B169" s="131"/>
      <c r="D169" s="132" t="s">
        <v>65</v>
      </c>
      <c r="E169" s="141" t="s">
        <v>480</v>
      </c>
      <c r="F169" s="141" t="s">
        <v>481</v>
      </c>
      <c r="J169" s="142"/>
      <c r="L169" s="131"/>
      <c r="M169" s="135"/>
      <c r="N169" s="136"/>
      <c r="O169" s="136"/>
      <c r="P169" s="137">
        <f>SUM(P170:P171)</f>
        <v>3.9310800000000001</v>
      </c>
      <c r="Q169" s="136"/>
      <c r="R169" s="137">
        <f>SUM(R170:R171)</f>
        <v>0</v>
      </c>
      <c r="S169" s="136"/>
      <c r="T169" s="138">
        <f>SUM(T170:T171)</f>
        <v>0.22372</v>
      </c>
      <c r="AR169" s="132" t="s">
        <v>79</v>
      </c>
      <c r="AT169" s="139" t="s">
        <v>65</v>
      </c>
      <c r="AU169" s="139" t="s">
        <v>73</v>
      </c>
      <c r="AY169" s="132" t="s">
        <v>127</v>
      </c>
      <c r="BK169" s="140">
        <f>SUM(BK170:BK171)</f>
        <v>0</v>
      </c>
    </row>
    <row r="170" spans="1:65" s="2" customFormat="1" ht="24" customHeight="1" x14ac:dyDescent="0.2">
      <c r="A170" s="26"/>
      <c r="B170" s="143"/>
      <c r="C170" s="144" t="s">
        <v>246</v>
      </c>
      <c r="D170" s="144" t="s">
        <v>130</v>
      </c>
      <c r="E170" s="145" t="s">
        <v>482</v>
      </c>
      <c r="F170" s="146" t="s">
        <v>483</v>
      </c>
      <c r="G170" s="147" t="s">
        <v>133</v>
      </c>
      <c r="H170" s="148">
        <v>15.98</v>
      </c>
      <c r="I170" s="149"/>
      <c r="J170" s="149"/>
      <c r="K170" s="150"/>
      <c r="L170" s="27"/>
      <c r="M170" s="151" t="s">
        <v>1</v>
      </c>
      <c r="N170" s="152" t="s">
        <v>32</v>
      </c>
      <c r="O170" s="153">
        <v>0.22700000000000001</v>
      </c>
      <c r="P170" s="153">
        <f>O170*H170</f>
        <v>3.6274600000000001</v>
      </c>
      <c r="Q170" s="153">
        <v>0</v>
      </c>
      <c r="R170" s="153">
        <f>Q170*H170</f>
        <v>0</v>
      </c>
      <c r="S170" s="153">
        <v>1.4E-2</v>
      </c>
      <c r="T170" s="154">
        <f>S170*H170</f>
        <v>0.22372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188</v>
      </c>
      <c r="AT170" s="155" t="s">
        <v>130</v>
      </c>
      <c r="AU170" s="155" t="s">
        <v>79</v>
      </c>
      <c r="AY170" s="14" t="s">
        <v>127</v>
      </c>
      <c r="BE170" s="156">
        <f>IF(N170="základná",J170,0)</f>
        <v>0</v>
      </c>
      <c r="BF170" s="156">
        <f>IF(N170="znížená",J170,0)</f>
        <v>0</v>
      </c>
      <c r="BG170" s="156">
        <f>IF(N170="zákl. prenesená",J170,0)</f>
        <v>0</v>
      </c>
      <c r="BH170" s="156">
        <f>IF(N170="zníž. prenesená",J170,0)</f>
        <v>0</v>
      </c>
      <c r="BI170" s="156">
        <f>IF(N170="nulová",J170,0)</f>
        <v>0</v>
      </c>
      <c r="BJ170" s="14" t="s">
        <v>79</v>
      </c>
      <c r="BK170" s="156">
        <f>ROUND(I170*H170,2)</f>
        <v>0</v>
      </c>
      <c r="BL170" s="14" t="s">
        <v>188</v>
      </c>
      <c r="BM170" s="155" t="s">
        <v>484</v>
      </c>
    </row>
    <row r="171" spans="1:65" s="2" customFormat="1" ht="24" customHeight="1" x14ac:dyDescent="0.2">
      <c r="A171" s="26"/>
      <c r="B171" s="143"/>
      <c r="C171" s="144" t="s">
        <v>266</v>
      </c>
      <c r="D171" s="144" t="s">
        <v>130</v>
      </c>
      <c r="E171" s="145" t="s">
        <v>485</v>
      </c>
      <c r="F171" s="146" t="s">
        <v>486</v>
      </c>
      <c r="G171" s="147" t="s">
        <v>133</v>
      </c>
      <c r="H171" s="148">
        <v>15.98</v>
      </c>
      <c r="I171" s="149"/>
      <c r="J171" s="149"/>
      <c r="K171" s="150"/>
      <c r="L171" s="27"/>
      <c r="M171" s="167" t="s">
        <v>1</v>
      </c>
      <c r="N171" s="168" t="s">
        <v>32</v>
      </c>
      <c r="O171" s="169">
        <v>1.9E-2</v>
      </c>
      <c r="P171" s="169">
        <f>O171*H171</f>
        <v>0.30362</v>
      </c>
      <c r="Q171" s="169">
        <v>0</v>
      </c>
      <c r="R171" s="169">
        <f>Q171*H171</f>
        <v>0</v>
      </c>
      <c r="S171" s="169">
        <v>0</v>
      </c>
      <c r="T171" s="170">
        <f>S171*H171</f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188</v>
      </c>
      <c r="AT171" s="155" t="s">
        <v>130</v>
      </c>
      <c r="AU171" s="155" t="s">
        <v>79</v>
      </c>
      <c r="AY171" s="14" t="s">
        <v>127</v>
      </c>
      <c r="BE171" s="156">
        <f>IF(N171="základná",J171,0)</f>
        <v>0</v>
      </c>
      <c r="BF171" s="156">
        <f>IF(N171="znížená",J171,0)</f>
        <v>0</v>
      </c>
      <c r="BG171" s="156">
        <f>IF(N171="zákl. prenesená",J171,0)</f>
        <v>0</v>
      </c>
      <c r="BH171" s="156">
        <f>IF(N171="zníž. prenesená",J171,0)</f>
        <v>0</v>
      </c>
      <c r="BI171" s="156">
        <f>IF(N171="nulová",J171,0)</f>
        <v>0</v>
      </c>
      <c r="BJ171" s="14" t="s">
        <v>79</v>
      </c>
      <c r="BK171" s="156">
        <f>ROUND(I171*H171,2)</f>
        <v>0</v>
      </c>
      <c r="BL171" s="14" t="s">
        <v>188</v>
      </c>
      <c r="BM171" s="155" t="s">
        <v>487</v>
      </c>
    </row>
    <row r="172" spans="1:65" s="2" customFormat="1" ht="6.9" customHeight="1" x14ac:dyDescent="0.2">
      <c r="A172" s="26"/>
      <c r="B172" s="41"/>
      <c r="C172" s="42"/>
      <c r="D172" s="42"/>
      <c r="E172" s="42"/>
      <c r="F172" s="42"/>
      <c r="G172" s="42"/>
      <c r="H172" s="42"/>
      <c r="I172" s="42"/>
      <c r="J172" s="42"/>
      <c r="K172" s="42"/>
      <c r="L172" s="27"/>
      <c r="M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</row>
  </sheetData>
  <autoFilter ref="C128:K171"/>
  <mergeCells count="13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  <mergeCell ref="F22:F23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3"/>
  <sheetViews>
    <sheetView showGridLines="0" topLeftCell="A130" workbookViewId="0">
      <selection activeCell="E6" sqref="E6"/>
    </sheetView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x14ac:dyDescent="0.2">
      <c r="A1" s="92"/>
    </row>
    <row r="2" spans="1:46" s="1" customFormat="1" ht="36.9" customHeight="1" x14ac:dyDescent="0.2">
      <c r="L2" s="176" t="s">
        <v>5</v>
      </c>
      <c r="M2" s="177"/>
      <c r="N2" s="177"/>
      <c r="O2" s="177"/>
      <c r="P2" s="177"/>
      <c r="Q2" s="177"/>
      <c r="R2" s="177"/>
      <c r="S2" s="177"/>
      <c r="T2" s="177"/>
      <c r="U2" s="177"/>
      <c r="V2" s="177"/>
      <c r="AT2" s="14" t="s">
        <v>92</v>
      </c>
    </row>
    <row r="3" spans="1:46" s="1" customFormat="1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" customHeight="1" x14ac:dyDescent="0.2">
      <c r="B4" s="17"/>
      <c r="D4" s="18" t="s">
        <v>593</v>
      </c>
      <c r="L4" s="17"/>
      <c r="M4" s="93" t="s">
        <v>8</v>
      </c>
      <c r="AT4" s="14" t="s">
        <v>3</v>
      </c>
    </row>
    <row r="5" spans="1:46" s="1" customFormat="1" ht="6.9" customHeight="1" x14ac:dyDescent="0.2">
      <c r="B5" s="17"/>
      <c r="L5" s="17"/>
    </row>
    <row r="6" spans="1:46" s="1" customFormat="1" ht="12" customHeight="1" x14ac:dyDescent="0.2">
      <c r="B6" s="17"/>
      <c r="D6" s="23" t="s">
        <v>11</v>
      </c>
      <c r="L6" s="17"/>
    </row>
    <row r="7" spans="1:46" s="1" customFormat="1" ht="16.5" customHeight="1" x14ac:dyDescent="0.2">
      <c r="B7" s="17"/>
      <c r="E7" s="217" t="str">
        <f>'Rekapitulácia stavby'!K6</f>
        <v>Zníženie energetickej náročnosti objektov ZTS Sabinov a.s.                                                                                     - SO 040d Obnova opláštenia haly povrchových úprav</v>
      </c>
      <c r="F7" s="218"/>
      <c r="G7" s="218"/>
      <c r="H7" s="218"/>
      <c r="L7" s="17"/>
    </row>
    <row r="8" spans="1:46" s="1" customFormat="1" ht="12" customHeight="1" x14ac:dyDescent="0.2">
      <c r="B8" s="17"/>
      <c r="D8" s="23" t="s">
        <v>97</v>
      </c>
      <c r="L8" s="17"/>
    </row>
    <row r="9" spans="1:46" s="2" customFormat="1" ht="25.5" customHeight="1" x14ac:dyDescent="0.2">
      <c r="A9" s="26"/>
      <c r="B9" s="27"/>
      <c r="C9" s="26"/>
      <c r="D9" s="26"/>
      <c r="E9" s="217" t="s">
        <v>488</v>
      </c>
      <c r="F9" s="216"/>
      <c r="G9" s="216"/>
      <c r="H9" s="216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 x14ac:dyDescent="0.2">
      <c r="A10" s="26"/>
      <c r="B10" s="27"/>
      <c r="C10" s="26"/>
      <c r="D10" s="23" t="s">
        <v>99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 x14ac:dyDescent="0.2">
      <c r="A11" s="26"/>
      <c r="B11" s="27"/>
      <c r="C11" s="26"/>
      <c r="D11" s="26"/>
      <c r="E11" s="197" t="s">
        <v>489</v>
      </c>
      <c r="F11" s="216"/>
      <c r="G11" s="216"/>
      <c r="H11" s="21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x14ac:dyDescent="0.2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 x14ac:dyDescent="0.2">
      <c r="A13" s="26"/>
      <c r="B13" s="27"/>
      <c r="C13" s="26"/>
      <c r="D13" s="23" t="s">
        <v>12</v>
      </c>
      <c r="E13" s="26"/>
      <c r="F13" s="21" t="s">
        <v>1</v>
      </c>
      <c r="G13" s="26"/>
      <c r="H13" s="26"/>
      <c r="I13" s="23" t="s">
        <v>13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 x14ac:dyDescent="0.2">
      <c r="A14" s="26"/>
      <c r="B14" s="27"/>
      <c r="C14" s="26"/>
      <c r="D14" s="23" t="s">
        <v>14</v>
      </c>
      <c r="E14" s="26"/>
      <c r="F14" s="21" t="s">
        <v>15</v>
      </c>
      <c r="G14" s="26"/>
      <c r="H14" s="26"/>
      <c r="I14" s="23" t="s">
        <v>16</v>
      </c>
      <c r="J14" s="49" t="str">
        <f>'Rekapitulácia stavby'!AN8</f>
        <v>9.12.2019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5" customHeight="1" x14ac:dyDescent="0.2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 x14ac:dyDescent="0.2">
      <c r="A16" s="26"/>
      <c r="B16" s="27"/>
      <c r="C16" s="26"/>
      <c r="D16" s="23" t="s">
        <v>18</v>
      </c>
      <c r="E16" s="26"/>
      <c r="F16" s="172" t="s">
        <v>596</v>
      </c>
      <c r="G16" s="26"/>
      <c r="H16" s="26"/>
      <c r="I16" s="23" t="s">
        <v>19</v>
      </c>
      <c r="J16" s="21" t="str">
        <f>IF('Rekapitulácia stavby'!AN10="","",'Rekapitulácia stavby'!AN10)</f>
        <v>00590797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 x14ac:dyDescent="0.2">
      <c r="A17" s="26"/>
      <c r="B17" s="27"/>
      <c r="C17" s="26"/>
      <c r="D17" s="26"/>
      <c r="E17" s="21" t="str">
        <f>IF('Rekapitulácia stavby'!E11="","",'Rekapitulácia stavby'!E11)</f>
        <v xml:space="preserve"> </v>
      </c>
      <c r="F17" s="26"/>
      <c r="G17" s="26"/>
      <c r="H17" s="26"/>
      <c r="I17" s="23" t="s">
        <v>20</v>
      </c>
      <c r="J17" s="21" t="str">
        <f>IF('Rekapitulácia stavby'!AN11="","",'Rekapitulácia stavby'!AN11)</f>
        <v>SK2020524759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" customHeight="1" x14ac:dyDescent="0.2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 x14ac:dyDescent="0.2">
      <c r="A19" s="26"/>
      <c r="B19" s="27"/>
      <c r="C19" s="26"/>
      <c r="D19" s="23" t="s">
        <v>21</v>
      </c>
      <c r="E19" s="26"/>
      <c r="F19" s="26"/>
      <c r="G19" s="26"/>
      <c r="H19" s="26"/>
      <c r="I19" s="23" t="s">
        <v>19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 x14ac:dyDescent="0.2">
      <c r="A20" s="26"/>
      <c r="B20" s="27"/>
      <c r="C20" s="26"/>
      <c r="D20" s="26"/>
      <c r="E20" s="182" t="str">
        <f>'Rekapitulácia stavby'!E14</f>
        <v xml:space="preserve"> </v>
      </c>
      <c r="F20" s="182"/>
      <c r="G20" s="182"/>
      <c r="H20" s="182"/>
      <c r="I20" s="23" t="s">
        <v>20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" customHeight="1" x14ac:dyDescent="0.2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 x14ac:dyDescent="0.2">
      <c r="A22" s="26"/>
      <c r="B22" s="27"/>
      <c r="C22" s="26"/>
      <c r="D22" s="23" t="s">
        <v>22</v>
      </c>
      <c r="E22" s="26"/>
      <c r="F22" s="219" t="s">
        <v>597</v>
      </c>
      <c r="G22" s="26"/>
      <c r="H22" s="26"/>
      <c r="I22" s="23" t="s">
        <v>19</v>
      </c>
      <c r="J22" s="21" t="str">
        <f>IF('Rekapitulácia stavby'!AN16="","",'Rekapitulácia stavby'!AN16)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 x14ac:dyDescent="0.2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20"/>
      <c r="G23" s="26"/>
      <c r="H23" s="26"/>
      <c r="I23" s="23" t="s">
        <v>20</v>
      </c>
      <c r="J23" s="21" t="str">
        <f>IF('Rekapitulácia stavby'!AN17="","",'Rekapitulácia stavby'!AN17)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" customHeight="1" x14ac:dyDescent="0.2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 x14ac:dyDescent="0.2">
      <c r="A25" s="26"/>
      <c r="B25" s="27"/>
      <c r="C25" s="26"/>
      <c r="D25" s="23" t="s">
        <v>24</v>
      </c>
      <c r="E25" s="26"/>
      <c r="F25" s="172" t="s">
        <v>598</v>
      </c>
      <c r="G25" s="26"/>
      <c r="H25" s="26"/>
      <c r="I25" s="23" t="s">
        <v>19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 x14ac:dyDescent="0.2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20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 x14ac:dyDescent="0.2">
      <c r="A28" s="26"/>
      <c r="B28" s="27"/>
      <c r="C28" s="26"/>
      <c r="D28" s="23" t="s">
        <v>25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 x14ac:dyDescent="0.2">
      <c r="A29" s="94"/>
      <c r="B29" s="95"/>
      <c r="C29" s="94"/>
      <c r="D29" s="94"/>
      <c r="E29" s="178" t="s">
        <v>1</v>
      </c>
      <c r="F29" s="178"/>
      <c r="G29" s="178"/>
      <c r="H29" s="178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" customHeight="1" x14ac:dyDescent="0.2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 x14ac:dyDescent="0.2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 x14ac:dyDescent="0.2">
      <c r="A32" s="26"/>
      <c r="B32" s="27"/>
      <c r="C32" s="26"/>
      <c r="D32" s="97" t="s">
        <v>26</v>
      </c>
      <c r="E32" s="26"/>
      <c r="F32" s="26"/>
      <c r="G32" s="26"/>
      <c r="H32" s="26"/>
      <c r="I32" s="26"/>
      <c r="J32" s="65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 x14ac:dyDescent="0.2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 x14ac:dyDescent="0.2">
      <c r="A34" s="26"/>
      <c r="B34" s="27"/>
      <c r="C34" s="26"/>
      <c r="D34" s="26"/>
      <c r="E34" s="26"/>
      <c r="F34" s="30" t="s">
        <v>28</v>
      </c>
      <c r="G34" s="26"/>
      <c r="H34" s="26"/>
      <c r="I34" s="30" t="s">
        <v>27</v>
      </c>
      <c r="J34" s="30" t="s">
        <v>29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 x14ac:dyDescent="0.2">
      <c r="A35" s="26"/>
      <c r="B35" s="27"/>
      <c r="C35" s="26"/>
      <c r="D35" s="98" t="s">
        <v>30</v>
      </c>
      <c r="E35" s="23" t="s">
        <v>31</v>
      </c>
      <c r="F35" s="99"/>
      <c r="G35" s="26"/>
      <c r="H35" s="26"/>
      <c r="I35" s="100"/>
      <c r="J35" s="99"/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 x14ac:dyDescent="0.2">
      <c r="A36" s="26"/>
      <c r="B36" s="27"/>
      <c r="C36" s="26"/>
      <c r="D36" s="26"/>
      <c r="E36" s="23" t="s">
        <v>32</v>
      </c>
      <c r="F36" s="99"/>
      <c r="G36" s="26"/>
      <c r="H36" s="26"/>
      <c r="I36" s="100"/>
      <c r="J36" s="99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 x14ac:dyDescent="0.2">
      <c r="A37" s="26"/>
      <c r="B37" s="27"/>
      <c r="C37" s="26"/>
      <c r="D37" s="26"/>
      <c r="E37" s="23" t="s">
        <v>33</v>
      </c>
      <c r="F37" s="99">
        <f>ROUND((SUM(BG127:BG152)),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hidden="1" customHeight="1" x14ac:dyDescent="0.2">
      <c r="A38" s="26"/>
      <c r="B38" s="27"/>
      <c r="C38" s="26"/>
      <c r="D38" s="26"/>
      <c r="E38" s="23" t="s">
        <v>34</v>
      </c>
      <c r="F38" s="99">
        <f>ROUND((SUM(BH127:BH152)),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hidden="1" customHeight="1" x14ac:dyDescent="0.2">
      <c r="A39" s="26"/>
      <c r="B39" s="27"/>
      <c r="C39" s="26"/>
      <c r="D39" s="26"/>
      <c r="E39" s="23" t="s">
        <v>35</v>
      </c>
      <c r="F39" s="99">
        <f>ROUND((SUM(BI127:BI152)),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 x14ac:dyDescent="0.2">
      <c r="A41" s="26"/>
      <c r="B41" s="27"/>
      <c r="C41" s="101"/>
      <c r="D41" s="102" t="s">
        <v>36</v>
      </c>
      <c r="E41" s="54"/>
      <c r="F41" s="54"/>
      <c r="G41" s="103" t="s">
        <v>37</v>
      </c>
      <c r="H41" s="104" t="s">
        <v>38</v>
      </c>
      <c r="I41" s="54"/>
      <c r="J41" s="105"/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 x14ac:dyDescent="0.2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" customHeight="1" x14ac:dyDescent="0.2">
      <c r="B43" s="17"/>
      <c r="L43" s="17"/>
    </row>
    <row r="44" spans="1:31" s="1" customFormat="1" ht="14.4" customHeight="1" x14ac:dyDescent="0.2">
      <c r="B44" s="17"/>
      <c r="L44" s="17"/>
    </row>
    <row r="45" spans="1:31" s="1" customFormat="1" ht="14.4" customHeight="1" x14ac:dyDescent="0.2">
      <c r="B45" s="17"/>
      <c r="L45" s="17"/>
    </row>
    <row r="46" spans="1:31" s="1" customFormat="1" ht="14.4" customHeight="1" x14ac:dyDescent="0.2">
      <c r="B46" s="17"/>
      <c r="L46" s="17"/>
    </row>
    <row r="47" spans="1:31" s="1" customFormat="1" ht="14.4" customHeight="1" x14ac:dyDescent="0.2">
      <c r="B47" s="17"/>
      <c r="L47" s="17"/>
    </row>
    <row r="48" spans="1:31" s="1" customFormat="1" ht="14.4" customHeight="1" x14ac:dyDescent="0.2">
      <c r="B48" s="17"/>
      <c r="L48" s="17"/>
    </row>
    <row r="49" spans="1:31" s="1" customFormat="1" ht="14.4" customHeight="1" x14ac:dyDescent="0.2">
      <c r="B49" s="17"/>
      <c r="L49" s="17"/>
    </row>
    <row r="50" spans="1:31" s="2" customFormat="1" ht="14.4" customHeight="1" x14ac:dyDescent="0.2">
      <c r="B50" s="36"/>
      <c r="D50" s="37" t="s">
        <v>39</v>
      </c>
      <c r="E50" s="38"/>
      <c r="F50" s="38"/>
      <c r="G50" s="37" t="s">
        <v>40</v>
      </c>
      <c r="H50" s="38"/>
      <c r="I50" s="38"/>
      <c r="J50" s="38"/>
      <c r="K50" s="38"/>
      <c r="L50" s="36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3.2" x14ac:dyDescent="0.2">
      <c r="A61" s="26"/>
      <c r="B61" s="27"/>
      <c r="C61" s="26"/>
      <c r="D61" s="39" t="s">
        <v>41</v>
      </c>
      <c r="E61" s="29"/>
      <c r="F61" s="107" t="s">
        <v>42</v>
      </c>
      <c r="G61" s="39" t="s">
        <v>41</v>
      </c>
      <c r="H61" s="29"/>
      <c r="I61" s="29"/>
      <c r="J61" s="108" t="s">
        <v>42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3.2" x14ac:dyDescent="0.2">
      <c r="A65" s="26"/>
      <c r="B65" s="27"/>
      <c r="C65" s="26"/>
      <c r="D65" s="37" t="s">
        <v>43</v>
      </c>
      <c r="E65" s="40"/>
      <c r="F65" s="40"/>
      <c r="G65" s="37" t="s">
        <v>44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3.2" x14ac:dyDescent="0.2">
      <c r="A76" s="26"/>
      <c r="B76" s="27"/>
      <c r="C76" s="26"/>
      <c r="D76" s="39" t="s">
        <v>41</v>
      </c>
      <c r="E76" s="29"/>
      <c r="F76" s="107" t="s">
        <v>42</v>
      </c>
      <c r="G76" s="39" t="s">
        <v>41</v>
      </c>
      <c r="H76" s="29"/>
      <c r="I76" s="29"/>
      <c r="J76" s="108" t="s">
        <v>42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 x14ac:dyDescent="0.2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" customHeight="1" x14ac:dyDescent="0.2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" customHeight="1" x14ac:dyDescent="0.2">
      <c r="A82" s="26"/>
      <c r="B82" s="27"/>
      <c r="C82" s="18" t="s">
        <v>594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 x14ac:dyDescent="0.2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 x14ac:dyDescent="0.2">
      <c r="A85" s="26"/>
      <c r="B85" s="27"/>
      <c r="C85" s="26"/>
      <c r="D85" s="26"/>
      <c r="E85" s="217" t="str">
        <f>E7</f>
        <v>Zníženie energetickej náročnosti objektov ZTS Sabinov a.s.                                                                                     - SO 040d Obnova opláštenia haly povrchových úprav</v>
      </c>
      <c r="F85" s="218"/>
      <c r="G85" s="218"/>
      <c r="H85" s="21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 x14ac:dyDescent="0.2">
      <c r="B86" s="17"/>
      <c r="C86" s="23" t="s">
        <v>97</v>
      </c>
      <c r="L86" s="17"/>
    </row>
    <row r="87" spans="1:31" s="2" customFormat="1" ht="25.5" customHeight="1" x14ac:dyDescent="0.2">
      <c r="A87" s="26"/>
      <c r="B87" s="27"/>
      <c r="C87" s="26"/>
      <c r="D87" s="26"/>
      <c r="E87" s="217" t="s">
        <v>488</v>
      </c>
      <c r="F87" s="216"/>
      <c r="G87" s="216"/>
      <c r="H87" s="21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 x14ac:dyDescent="0.2">
      <c r="A88" s="26"/>
      <c r="B88" s="27"/>
      <c r="C88" s="23" t="s">
        <v>99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 x14ac:dyDescent="0.2">
      <c r="A89" s="26"/>
      <c r="B89" s="27"/>
      <c r="C89" s="26"/>
      <c r="D89" s="26"/>
      <c r="E89" s="197" t="str">
        <f>E11</f>
        <v>11 - 01 Zateplenie obvodového plášťa</v>
      </c>
      <c r="F89" s="216"/>
      <c r="G89" s="216"/>
      <c r="H89" s="21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 x14ac:dyDescent="0.2">
      <c r="A91" s="26"/>
      <c r="B91" s="27"/>
      <c r="C91" s="23" t="s">
        <v>14</v>
      </c>
      <c r="D91" s="26"/>
      <c r="E91" s="26"/>
      <c r="F91" s="21" t="str">
        <f>F14</f>
        <v xml:space="preserve"> </v>
      </c>
      <c r="G91" s="26"/>
      <c r="H91" s="26"/>
      <c r="I91" s="23" t="s">
        <v>16</v>
      </c>
      <c r="J91" s="49" t="str">
        <f>IF(J14="","",J14)</f>
        <v>9.12.2019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" customHeight="1" x14ac:dyDescent="0.2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15" customHeight="1" x14ac:dyDescent="0.2">
      <c r="A93" s="26"/>
      <c r="B93" s="27"/>
      <c r="C93" s="23" t="s">
        <v>18</v>
      </c>
      <c r="D93" s="26"/>
      <c r="E93" s="26"/>
      <c r="F93" s="21" t="str">
        <f>E17</f>
        <v xml:space="preserve"> </v>
      </c>
      <c r="G93" s="26"/>
      <c r="H93" s="26"/>
      <c r="I93" s="23" t="s">
        <v>22</v>
      </c>
      <c r="J93" s="24" t="str">
        <f>E23</f>
        <v xml:space="preserve"> 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15" customHeight="1" x14ac:dyDescent="0.2">
      <c r="A94" s="26"/>
      <c r="B94" s="27"/>
      <c r="C94" s="23" t="s">
        <v>21</v>
      </c>
      <c r="D94" s="26"/>
      <c r="E94" s="26"/>
      <c r="F94" s="21" t="str">
        <f>IF(E20="","",E20)</f>
        <v xml:space="preserve"> </v>
      </c>
      <c r="G94" s="26"/>
      <c r="H94" s="26"/>
      <c r="I94" s="23" t="s">
        <v>24</v>
      </c>
      <c r="J94" s="24" t="str">
        <f>E26</f>
        <v xml:space="preserve"> 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 x14ac:dyDescent="0.2">
      <c r="A96" s="26"/>
      <c r="B96" s="27"/>
      <c r="C96" s="109" t="s">
        <v>101</v>
      </c>
      <c r="D96" s="101"/>
      <c r="E96" s="101"/>
      <c r="F96" s="101"/>
      <c r="G96" s="101"/>
      <c r="H96" s="101"/>
      <c r="I96" s="101"/>
      <c r="J96" s="110" t="s">
        <v>102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 x14ac:dyDescent="0.2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5" customHeight="1" x14ac:dyDescent="0.2">
      <c r="A98" s="26"/>
      <c r="B98" s="27"/>
      <c r="C98" s="111" t="s">
        <v>103</v>
      </c>
      <c r="D98" s="26"/>
      <c r="E98" s="26"/>
      <c r="F98" s="26"/>
      <c r="G98" s="26"/>
      <c r="H98" s="26"/>
      <c r="I98" s="26"/>
      <c r="J98" s="65"/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104</v>
      </c>
    </row>
    <row r="99" spans="1:47" s="9" customFormat="1" ht="24.9" customHeight="1" x14ac:dyDescent="0.2">
      <c r="B99" s="112"/>
      <c r="D99" s="113" t="s">
        <v>105</v>
      </c>
      <c r="E99" s="114"/>
      <c r="F99" s="114"/>
      <c r="G99" s="114"/>
      <c r="H99" s="114"/>
      <c r="I99" s="114"/>
      <c r="J99" s="115"/>
      <c r="L99" s="112"/>
    </row>
    <row r="100" spans="1:47" s="10" customFormat="1" ht="19.95" customHeight="1" x14ac:dyDescent="0.2">
      <c r="B100" s="116"/>
      <c r="D100" s="117" t="s">
        <v>490</v>
      </c>
      <c r="E100" s="118"/>
      <c r="F100" s="118"/>
      <c r="G100" s="118"/>
      <c r="H100" s="118"/>
      <c r="I100" s="118"/>
      <c r="J100" s="119"/>
      <c r="L100" s="116"/>
    </row>
    <row r="101" spans="1:47" s="10" customFormat="1" ht="19.95" customHeight="1" x14ac:dyDescent="0.2">
      <c r="B101" s="116"/>
      <c r="D101" s="117" t="s">
        <v>106</v>
      </c>
      <c r="E101" s="118"/>
      <c r="F101" s="118"/>
      <c r="G101" s="118"/>
      <c r="H101" s="118"/>
      <c r="I101" s="118"/>
      <c r="J101" s="119"/>
      <c r="L101" s="116"/>
    </row>
    <row r="102" spans="1:47" s="10" customFormat="1" ht="19.95" customHeight="1" x14ac:dyDescent="0.2">
      <c r="B102" s="116"/>
      <c r="D102" s="117" t="s">
        <v>107</v>
      </c>
      <c r="E102" s="118"/>
      <c r="F102" s="118"/>
      <c r="G102" s="118"/>
      <c r="H102" s="118"/>
      <c r="I102" s="118"/>
      <c r="J102" s="119"/>
      <c r="L102" s="116"/>
    </row>
    <row r="103" spans="1:47" s="9" customFormat="1" ht="24.9" customHeight="1" x14ac:dyDescent="0.2">
      <c r="B103" s="112"/>
      <c r="D103" s="113" t="s">
        <v>109</v>
      </c>
      <c r="E103" s="114"/>
      <c r="F103" s="114"/>
      <c r="G103" s="114"/>
      <c r="H103" s="114"/>
      <c r="I103" s="114"/>
      <c r="J103" s="115"/>
      <c r="L103" s="112"/>
    </row>
    <row r="104" spans="1:47" s="10" customFormat="1" ht="19.95" customHeight="1" x14ac:dyDescent="0.2">
      <c r="B104" s="116"/>
      <c r="D104" s="117" t="s">
        <v>113</v>
      </c>
      <c r="E104" s="118"/>
      <c r="F104" s="118"/>
      <c r="G104" s="118"/>
      <c r="H104" s="118"/>
      <c r="I104" s="118"/>
      <c r="J104" s="119"/>
      <c r="L104" s="116"/>
    </row>
    <row r="105" spans="1:47" s="10" customFormat="1" ht="19.95" customHeight="1" x14ac:dyDescent="0.2">
      <c r="B105" s="116"/>
      <c r="D105" s="117" t="s">
        <v>491</v>
      </c>
      <c r="E105" s="118"/>
      <c r="F105" s="118"/>
      <c r="G105" s="118"/>
      <c r="H105" s="118"/>
      <c r="I105" s="118"/>
      <c r="J105" s="119"/>
      <c r="L105" s="116"/>
    </row>
    <row r="106" spans="1:47" s="2" customFormat="1" ht="21.75" customHeight="1" x14ac:dyDescent="0.2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47" s="2" customFormat="1" ht="6.9" customHeight="1" x14ac:dyDescent="0.2">
      <c r="A107" s="26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11" spans="1:47" s="2" customFormat="1" ht="6.9" customHeight="1" x14ac:dyDescent="0.2">
      <c r="A111" s="26"/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24.9" customHeight="1" x14ac:dyDescent="0.2">
      <c r="A112" s="26"/>
      <c r="B112" s="27"/>
      <c r="C112" s="18" t="s">
        <v>592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6.9" customHeight="1" x14ac:dyDescent="0.2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12" customHeight="1" x14ac:dyDescent="0.2">
      <c r="A114" s="26"/>
      <c r="B114" s="27"/>
      <c r="C114" s="23" t="s">
        <v>11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6.5" customHeight="1" x14ac:dyDescent="0.2">
      <c r="A115" s="26"/>
      <c r="B115" s="27"/>
      <c r="C115" s="26"/>
      <c r="D115" s="26"/>
      <c r="E115" s="217" t="str">
        <f>E7</f>
        <v>Zníženie energetickej náročnosti objektov ZTS Sabinov a.s.                                                                                     - SO 040d Obnova opláštenia haly povrchových úprav</v>
      </c>
      <c r="F115" s="218"/>
      <c r="G115" s="218"/>
      <c r="H115" s="218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1" customFormat="1" ht="12" customHeight="1" x14ac:dyDescent="0.2">
      <c r="B116" s="17"/>
      <c r="C116" s="23" t="s">
        <v>97</v>
      </c>
      <c r="L116" s="17"/>
    </row>
    <row r="117" spans="1:63" s="2" customFormat="1" ht="25.5" customHeight="1" x14ac:dyDescent="0.2">
      <c r="A117" s="26"/>
      <c r="B117" s="27"/>
      <c r="C117" s="26"/>
      <c r="D117" s="26"/>
      <c r="E117" s="217" t="s">
        <v>488</v>
      </c>
      <c r="F117" s="216"/>
      <c r="G117" s="216"/>
      <c r="H117" s="21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2" customHeight="1" x14ac:dyDescent="0.2">
      <c r="A118" s="26"/>
      <c r="B118" s="27"/>
      <c r="C118" s="23" t="s">
        <v>99</v>
      </c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6.5" customHeight="1" x14ac:dyDescent="0.2">
      <c r="A119" s="26"/>
      <c r="B119" s="27"/>
      <c r="C119" s="26"/>
      <c r="D119" s="26"/>
      <c r="E119" s="197" t="str">
        <f>E11</f>
        <v>11 - 01 Zateplenie obvodového plášťa</v>
      </c>
      <c r="F119" s="216"/>
      <c r="G119" s="216"/>
      <c r="H119" s="21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6.9" customHeight="1" x14ac:dyDescent="0.2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12" customHeight="1" x14ac:dyDescent="0.2">
      <c r="A121" s="26"/>
      <c r="B121" s="27"/>
      <c r="C121" s="23" t="s">
        <v>14</v>
      </c>
      <c r="D121" s="26"/>
      <c r="E121" s="26"/>
      <c r="F121" s="21" t="str">
        <f>F14</f>
        <v xml:space="preserve"> </v>
      </c>
      <c r="G121" s="26"/>
      <c r="H121" s="26"/>
      <c r="I121" s="23" t="s">
        <v>16</v>
      </c>
      <c r="J121" s="49" t="str">
        <f>IF(J14="","",J14)</f>
        <v>9.12.2019</v>
      </c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6.9" customHeight="1" x14ac:dyDescent="0.2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15" customHeight="1" x14ac:dyDescent="0.2">
      <c r="A123" s="26"/>
      <c r="B123" s="27"/>
      <c r="C123" s="23" t="s">
        <v>18</v>
      </c>
      <c r="D123" s="26"/>
      <c r="E123" s="26"/>
      <c r="F123" s="21" t="str">
        <f>E17</f>
        <v xml:space="preserve"> </v>
      </c>
      <c r="G123" s="26"/>
      <c r="H123" s="26"/>
      <c r="I123" s="23" t="s">
        <v>22</v>
      </c>
      <c r="J123" s="24" t="str">
        <f>E23</f>
        <v xml:space="preserve"> 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15" customHeight="1" x14ac:dyDescent="0.2">
      <c r="A124" s="26"/>
      <c r="B124" s="27"/>
      <c r="C124" s="23" t="s">
        <v>21</v>
      </c>
      <c r="D124" s="26"/>
      <c r="E124" s="26"/>
      <c r="F124" s="21" t="str">
        <f>IF(E20="","",E20)</f>
        <v xml:space="preserve"> </v>
      </c>
      <c r="G124" s="26"/>
      <c r="H124" s="26"/>
      <c r="I124" s="23" t="s">
        <v>24</v>
      </c>
      <c r="J124" s="24" t="str">
        <f>E26</f>
        <v xml:space="preserve"> </v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0.35" customHeight="1" x14ac:dyDescent="0.2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11" customFormat="1" ht="29.25" customHeight="1" x14ac:dyDescent="0.2">
      <c r="A126" s="120"/>
      <c r="B126" s="121"/>
      <c r="C126" s="122" t="s">
        <v>114</v>
      </c>
      <c r="D126" s="123" t="s">
        <v>51</v>
      </c>
      <c r="E126" s="123" t="s">
        <v>47</v>
      </c>
      <c r="F126" s="123" t="s">
        <v>48</v>
      </c>
      <c r="G126" s="123" t="s">
        <v>115</v>
      </c>
      <c r="H126" s="123" t="s">
        <v>116</v>
      </c>
      <c r="I126" s="123" t="s">
        <v>117</v>
      </c>
      <c r="J126" s="124" t="s">
        <v>102</v>
      </c>
      <c r="K126" s="125" t="s">
        <v>118</v>
      </c>
      <c r="L126" s="126"/>
      <c r="M126" s="56" t="s">
        <v>1</v>
      </c>
      <c r="N126" s="57" t="s">
        <v>30</v>
      </c>
      <c r="O126" s="57" t="s">
        <v>119</v>
      </c>
      <c r="P126" s="57" t="s">
        <v>120</v>
      </c>
      <c r="Q126" s="57" t="s">
        <v>121</v>
      </c>
      <c r="R126" s="57" t="s">
        <v>122</v>
      </c>
      <c r="S126" s="57" t="s">
        <v>123</v>
      </c>
      <c r="T126" s="58" t="s">
        <v>124</v>
      </c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</row>
    <row r="127" spans="1:63" s="2" customFormat="1" ht="22.95" customHeight="1" x14ac:dyDescent="0.3">
      <c r="A127" s="26"/>
      <c r="B127" s="27"/>
      <c r="C127" s="63" t="s">
        <v>103</v>
      </c>
      <c r="D127" s="26"/>
      <c r="E127" s="26"/>
      <c r="F127" s="26"/>
      <c r="G127" s="26"/>
      <c r="H127" s="26"/>
      <c r="I127" s="26"/>
      <c r="J127" s="127"/>
      <c r="K127" s="26"/>
      <c r="L127" s="27"/>
      <c r="M127" s="59"/>
      <c r="N127" s="50"/>
      <c r="O127" s="60"/>
      <c r="P127" s="128">
        <f>P128+P147</f>
        <v>64.791910000000001</v>
      </c>
      <c r="Q127" s="60"/>
      <c r="R127" s="128">
        <f>R128+R147</f>
        <v>41.71848</v>
      </c>
      <c r="S127" s="60"/>
      <c r="T127" s="129">
        <f>T128+T147</f>
        <v>7.8912500000000003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T127" s="14" t="s">
        <v>65</v>
      </c>
      <c r="AU127" s="14" t="s">
        <v>104</v>
      </c>
      <c r="BK127" s="130">
        <f>BK128+BK147</f>
        <v>0</v>
      </c>
    </row>
    <row r="128" spans="1:63" s="12" customFormat="1" ht="25.95" customHeight="1" x14ac:dyDescent="0.25">
      <c r="B128" s="131"/>
      <c r="D128" s="132" t="s">
        <v>65</v>
      </c>
      <c r="E128" s="133" t="s">
        <v>125</v>
      </c>
      <c r="F128" s="133" t="s">
        <v>126</v>
      </c>
      <c r="J128" s="134"/>
      <c r="L128" s="131"/>
      <c r="M128" s="135"/>
      <c r="N128" s="136"/>
      <c r="O128" s="136"/>
      <c r="P128" s="137">
        <f>P129+P142+P145</f>
        <v>61.714770000000001</v>
      </c>
      <c r="Q128" s="136"/>
      <c r="R128" s="137">
        <f>R129+R142+R145</f>
        <v>41.718400000000003</v>
      </c>
      <c r="S128" s="136"/>
      <c r="T128" s="138">
        <f>T129+T142+T145</f>
        <v>7.8912500000000003</v>
      </c>
      <c r="AR128" s="132" t="s">
        <v>73</v>
      </c>
      <c r="AT128" s="139" t="s">
        <v>65</v>
      </c>
      <c r="AU128" s="139" t="s">
        <v>66</v>
      </c>
      <c r="AY128" s="132" t="s">
        <v>127</v>
      </c>
      <c r="BK128" s="140">
        <f>BK129+BK142+BK145</f>
        <v>0</v>
      </c>
    </row>
    <row r="129" spans="1:65" s="12" customFormat="1" ht="22.95" customHeight="1" x14ac:dyDescent="0.25">
      <c r="B129" s="131"/>
      <c r="D129" s="132" t="s">
        <v>65</v>
      </c>
      <c r="E129" s="141" t="s">
        <v>73</v>
      </c>
      <c r="F129" s="141" t="s">
        <v>492</v>
      </c>
      <c r="J129" s="142"/>
      <c r="L129" s="131"/>
      <c r="M129" s="135"/>
      <c r="N129" s="136"/>
      <c r="O129" s="136"/>
      <c r="P129" s="137">
        <f>SUM(P130:P141)</f>
        <v>39.722769999999997</v>
      </c>
      <c r="Q129" s="136"/>
      <c r="R129" s="137">
        <f>SUM(R130:R141)</f>
        <v>21.331</v>
      </c>
      <c r="S129" s="136"/>
      <c r="T129" s="138">
        <f>SUM(T130:T141)</f>
        <v>7.8912500000000003</v>
      </c>
      <c r="AR129" s="132" t="s">
        <v>73</v>
      </c>
      <c r="AT129" s="139" t="s">
        <v>65</v>
      </c>
      <c r="AU129" s="139" t="s">
        <v>73</v>
      </c>
      <c r="AY129" s="132" t="s">
        <v>127</v>
      </c>
      <c r="BK129" s="140">
        <f>SUM(BK130:BK141)</f>
        <v>0</v>
      </c>
    </row>
    <row r="130" spans="1:65" s="2" customFormat="1" ht="36" customHeight="1" x14ac:dyDescent="0.2">
      <c r="A130" s="26"/>
      <c r="B130" s="143"/>
      <c r="C130" s="144" t="s">
        <v>73</v>
      </c>
      <c r="D130" s="144" t="s">
        <v>130</v>
      </c>
      <c r="E130" s="145" t="s">
        <v>493</v>
      </c>
      <c r="F130" s="146" t="s">
        <v>494</v>
      </c>
      <c r="G130" s="147" t="s">
        <v>133</v>
      </c>
      <c r="H130" s="148">
        <v>33.33</v>
      </c>
      <c r="I130" s="149"/>
      <c r="J130" s="149"/>
      <c r="K130" s="150"/>
      <c r="L130" s="27"/>
      <c r="M130" s="151" t="s">
        <v>1</v>
      </c>
      <c r="N130" s="152" t="s">
        <v>32</v>
      </c>
      <c r="O130" s="153">
        <v>1.169</v>
      </c>
      <c r="P130" s="153">
        <f t="shared" ref="P130:P141" si="0">O130*H130</f>
        <v>38.962769999999999</v>
      </c>
      <c r="Q130" s="153">
        <v>0</v>
      </c>
      <c r="R130" s="153">
        <f t="shared" ref="R130:R141" si="1">Q130*H130</f>
        <v>0</v>
      </c>
      <c r="S130" s="153">
        <v>0.22500000000000001</v>
      </c>
      <c r="T130" s="154">
        <f t="shared" ref="T130:T141" si="2">S130*H130</f>
        <v>7.49925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134</v>
      </c>
      <c r="AT130" s="155" t="s">
        <v>130</v>
      </c>
      <c r="AU130" s="155" t="s">
        <v>79</v>
      </c>
      <c r="AY130" s="14" t="s">
        <v>127</v>
      </c>
      <c r="BE130" s="156">
        <f t="shared" ref="BE130:BE141" si="3">IF(N130="základná",J130,0)</f>
        <v>0</v>
      </c>
      <c r="BF130" s="156">
        <f t="shared" ref="BF130:BF141" si="4">IF(N130="znížená",J130,0)</f>
        <v>0</v>
      </c>
      <c r="BG130" s="156">
        <f t="shared" ref="BG130:BG141" si="5">IF(N130="zákl. prenesená",J130,0)</f>
        <v>0</v>
      </c>
      <c r="BH130" s="156">
        <f t="shared" ref="BH130:BH141" si="6">IF(N130="zníž. prenesená",J130,0)</f>
        <v>0</v>
      </c>
      <c r="BI130" s="156">
        <f t="shared" ref="BI130:BI141" si="7">IF(N130="nulová",J130,0)</f>
        <v>0</v>
      </c>
      <c r="BJ130" s="14" t="s">
        <v>79</v>
      </c>
      <c r="BK130" s="156">
        <f t="shared" ref="BK130:BK141" si="8">ROUND(I130*H130,2)</f>
        <v>0</v>
      </c>
      <c r="BL130" s="14" t="s">
        <v>134</v>
      </c>
      <c r="BM130" s="155" t="s">
        <v>495</v>
      </c>
    </row>
    <row r="131" spans="1:65" s="2" customFormat="1" ht="24" customHeight="1" x14ac:dyDescent="0.2">
      <c r="A131" s="26"/>
      <c r="B131" s="143"/>
      <c r="C131" s="144" t="s">
        <v>79</v>
      </c>
      <c r="D131" s="144" t="s">
        <v>130</v>
      </c>
      <c r="E131" s="145" t="s">
        <v>496</v>
      </c>
      <c r="F131" s="146" t="s">
        <v>497</v>
      </c>
      <c r="G131" s="147" t="s">
        <v>133</v>
      </c>
      <c r="H131" s="148">
        <v>4</v>
      </c>
      <c r="I131" s="149"/>
      <c r="J131" s="149"/>
      <c r="K131" s="150"/>
      <c r="L131" s="27"/>
      <c r="M131" s="151" t="s">
        <v>1</v>
      </c>
      <c r="N131" s="152" t="s">
        <v>32</v>
      </c>
      <c r="O131" s="153">
        <v>0.19</v>
      </c>
      <c r="P131" s="153">
        <f t="shared" si="0"/>
        <v>0.76</v>
      </c>
      <c r="Q131" s="153">
        <v>0</v>
      </c>
      <c r="R131" s="153">
        <f t="shared" si="1"/>
        <v>0</v>
      </c>
      <c r="S131" s="153">
        <v>9.8000000000000004E-2</v>
      </c>
      <c r="T131" s="154">
        <f t="shared" si="2"/>
        <v>0.39200000000000002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134</v>
      </c>
      <c r="AT131" s="155" t="s">
        <v>130</v>
      </c>
      <c r="AU131" s="155" t="s">
        <v>79</v>
      </c>
      <c r="AY131" s="14" t="s">
        <v>127</v>
      </c>
      <c r="BE131" s="156">
        <f t="shared" si="3"/>
        <v>0</v>
      </c>
      <c r="BF131" s="156">
        <f t="shared" si="4"/>
        <v>0</v>
      </c>
      <c r="BG131" s="156">
        <f t="shared" si="5"/>
        <v>0</v>
      </c>
      <c r="BH131" s="156">
        <f t="shared" si="6"/>
        <v>0</v>
      </c>
      <c r="BI131" s="156">
        <f t="shared" si="7"/>
        <v>0</v>
      </c>
      <c r="BJ131" s="14" t="s">
        <v>79</v>
      </c>
      <c r="BK131" s="156">
        <f t="shared" si="8"/>
        <v>0</v>
      </c>
      <c r="BL131" s="14" t="s">
        <v>134</v>
      </c>
      <c r="BM131" s="155" t="s">
        <v>498</v>
      </c>
    </row>
    <row r="132" spans="1:65" s="2" customFormat="1" ht="16.5" customHeight="1" x14ac:dyDescent="0.2">
      <c r="A132" s="26"/>
      <c r="B132" s="143"/>
      <c r="C132" s="144" t="s">
        <v>139</v>
      </c>
      <c r="D132" s="144" t="s">
        <v>130</v>
      </c>
      <c r="E132" s="145" t="s">
        <v>499</v>
      </c>
      <c r="F132" s="146" t="s">
        <v>500</v>
      </c>
      <c r="G132" s="147" t="s">
        <v>501</v>
      </c>
      <c r="H132" s="148">
        <v>31.664000000000001</v>
      </c>
      <c r="I132" s="149"/>
      <c r="J132" s="149"/>
      <c r="K132" s="150"/>
      <c r="L132" s="27"/>
      <c r="M132" s="151" t="s">
        <v>1</v>
      </c>
      <c r="N132" s="152" t="s">
        <v>32</v>
      </c>
      <c r="O132" s="153">
        <v>0</v>
      </c>
      <c r="P132" s="153">
        <f t="shared" si="0"/>
        <v>0</v>
      </c>
      <c r="Q132" s="153">
        <v>0</v>
      </c>
      <c r="R132" s="153">
        <f t="shared" si="1"/>
        <v>0</v>
      </c>
      <c r="S132" s="153">
        <v>0</v>
      </c>
      <c r="T132" s="154">
        <f t="shared" si="2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134</v>
      </c>
      <c r="AT132" s="155" t="s">
        <v>130</v>
      </c>
      <c r="AU132" s="155" t="s">
        <v>79</v>
      </c>
      <c r="AY132" s="14" t="s">
        <v>127</v>
      </c>
      <c r="BE132" s="156">
        <f t="shared" si="3"/>
        <v>0</v>
      </c>
      <c r="BF132" s="156">
        <f t="shared" si="4"/>
        <v>0</v>
      </c>
      <c r="BG132" s="156">
        <f t="shared" si="5"/>
        <v>0</v>
      </c>
      <c r="BH132" s="156">
        <f t="shared" si="6"/>
        <v>0</v>
      </c>
      <c r="BI132" s="156">
        <f t="shared" si="7"/>
        <v>0</v>
      </c>
      <c r="BJ132" s="14" t="s">
        <v>79</v>
      </c>
      <c r="BK132" s="156">
        <f t="shared" si="8"/>
        <v>0</v>
      </c>
      <c r="BL132" s="14" t="s">
        <v>134</v>
      </c>
      <c r="BM132" s="155" t="s">
        <v>502</v>
      </c>
    </row>
    <row r="133" spans="1:65" s="2" customFormat="1" ht="36" customHeight="1" x14ac:dyDescent="0.2">
      <c r="A133" s="26"/>
      <c r="B133" s="143"/>
      <c r="C133" s="144" t="s">
        <v>134</v>
      </c>
      <c r="D133" s="144" t="s">
        <v>130</v>
      </c>
      <c r="E133" s="145" t="s">
        <v>503</v>
      </c>
      <c r="F133" s="146" t="s">
        <v>504</v>
      </c>
      <c r="G133" s="147" t="s">
        <v>501</v>
      </c>
      <c r="H133" s="148">
        <v>15.832000000000001</v>
      </c>
      <c r="I133" s="149"/>
      <c r="J133" s="149"/>
      <c r="K133" s="150"/>
      <c r="L133" s="27"/>
      <c r="M133" s="151" t="s">
        <v>1</v>
      </c>
      <c r="N133" s="152" t="s">
        <v>32</v>
      </c>
      <c r="O133" s="153">
        <v>0</v>
      </c>
      <c r="P133" s="153">
        <f t="shared" si="0"/>
        <v>0</v>
      </c>
      <c r="Q133" s="153">
        <v>0</v>
      </c>
      <c r="R133" s="153">
        <f t="shared" si="1"/>
        <v>0</v>
      </c>
      <c r="S133" s="153">
        <v>0</v>
      </c>
      <c r="T133" s="154">
        <f t="shared" si="2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134</v>
      </c>
      <c r="AT133" s="155" t="s">
        <v>130</v>
      </c>
      <c r="AU133" s="155" t="s">
        <v>79</v>
      </c>
      <c r="AY133" s="14" t="s">
        <v>127</v>
      </c>
      <c r="BE133" s="156">
        <f t="shared" si="3"/>
        <v>0</v>
      </c>
      <c r="BF133" s="156">
        <f t="shared" si="4"/>
        <v>0</v>
      </c>
      <c r="BG133" s="156">
        <f t="shared" si="5"/>
        <v>0</v>
      </c>
      <c r="BH133" s="156">
        <f t="shared" si="6"/>
        <v>0</v>
      </c>
      <c r="BI133" s="156">
        <f t="shared" si="7"/>
        <v>0</v>
      </c>
      <c r="BJ133" s="14" t="s">
        <v>79</v>
      </c>
      <c r="BK133" s="156">
        <f t="shared" si="8"/>
        <v>0</v>
      </c>
      <c r="BL133" s="14" t="s">
        <v>134</v>
      </c>
      <c r="BM133" s="155" t="s">
        <v>505</v>
      </c>
    </row>
    <row r="134" spans="1:65" s="2" customFormat="1" ht="24" customHeight="1" x14ac:dyDescent="0.2">
      <c r="A134" s="26"/>
      <c r="B134" s="143"/>
      <c r="C134" s="144" t="s">
        <v>146</v>
      </c>
      <c r="D134" s="144" t="s">
        <v>130</v>
      </c>
      <c r="E134" s="145" t="s">
        <v>506</v>
      </c>
      <c r="F134" s="146" t="s">
        <v>507</v>
      </c>
      <c r="G134" s="147" t="s">
        <v>501</v>
      </c>
      <c r="H134" s="148">
        <v>31.664000000000001</v>
      </c>
      <c r="I134" s="149"/>
      <c r="J134" s="149"/>
      <c r="K134" s="150"/>
      <c r="L134" s="27"/>
      <c r="M134" s="151" t="s">
        <v>1</v>
      </c>
      <c r="N134" s="152" t="s">
        <v>32</v>
      </c>
      <c r="O134" s="153">
        <v>0</v>
      </c>
      <c r="P134" s="153">
        <f t="shared" si="0"/>
        <v>0</v>
      </c>
      <c r="Q134" s="153">
        <v>0</v>
      </c>
      <c r="R134" s="153">
        <f t="shared" si="1"/>
        <v>0</v>
      </c>
      <c r="S134" s="153">
        <v>0</v>
      </c>
      <c r="T134" s="154">
        <f t="shared" si="2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134</v>
      </c>
      <c r="AT134" s="155" t="s">
        <v>130</v>
      </c>
      <c r="AU134" s="155" t="s">
        <v>79</v>
      </c>
      <c r="AY134" s="14" t="s">
        <v>127</v>
      </c>
      <c r="BE134" s="156">
        <f t="shared" si="3"/>
        <v>0</v>
      </c>
      <c r="BF134" s="156">
        <f t="shared" si="4"/>
        <v>0</v>
      </c>
      <c r="BG134" s="156">
        <f t="shared" si="5"/>
        <v>0</v>
      </c>
      <c r="BH134" s="156">
        <f t="shared" si="6"/>
        <v>0</v>
      </c>
      <c r="BI134" s="156">
        <f t="shared" si="7"/>
        <v>0</v>
      </c>
      <c r="BJ134" s="14" t="s">
        <v>79</v>
      </c>
      <c r="BK134" s="156">
        <f t="shared" si="8"/>
        <v>0</v>
      </c>
      <c r="BL134" s="14" t="s">
        <v>134</v>
      </c>
      <c r="BM134" s="155" t="s">
        <v>508</v>
      </c>
    </row>
    <row r="135" spans="1:65" s="2" customFormat="1" ht="24" customHeight="1" x14ac:dyDescent="0.2">
      <c r="A135" s="26"/>
      <c r="B135" s="143"/>
      <c r="C135" s="144" t="s">
        <v>128</v>
      </c>
      <c r="D135" s="144" t="s">
        <v>130</v>
      </c>
      <c r="E135" s="145" t="s">
        <v>509</v>
      </c>
      <c r="F135" s="146" t="s">
        <v>510</v>
      </c>
      <c r="G135" s="147" t="s">
        <v>501</v>
      </c>
      <c r="H135" s="148">
        <v>31.664000000000001</v>
      </c>
      <c r="I135" s="149"/>
      <c r="J135" s="149"/>
      <c r="K135" s="150"/>
      <c r="L135" s="27"/>
      <c r="M135" s="151" t="s">
        <v>1</v>
      </c>
      <c r="N135" s="152" t="s">
        <v>32</v>
      </c>
      <c r="O135" s="153">
        <v>0</v>
      </c>
      <c r="P135" s="153">
        <f t="shared" si="0"/>
        <v>0</v>
      </c>
      <c r="Q135" s="153">
        <v>0</v>
      </c>
      <c r="R135" s="153">
        <f t="shared" si="1"/>
        <v>0</v>
      </c>
      <c r="S135" s="153">
        <v>0</v>
      </c>
      <c r="T135" s="154">
        <f t="shared" si="2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134</v>
      </c>
      <c r="AT135" s="155" t="s">
        <v>130</v>
      </c>
      <c r="AU135" s="155" t="s">
        <v>79</v>
      </c>
      <c r="AY135" s="14" t="s">
        <v>127</v>
      </c>
      <c r="BE135" s="156">
        <f t="shared" si="3"/>
        <v>0</v>
      </c>
      <c r="BF135" s="156">
        <f t="shared" si="4"/>
        <v>0</v>
      </c>
      <c r="BG135" s="156">
        <f t="shared" si="5"/>
        <v>0</v>
      </c>
      <c r="BH135" s="156">
        <f t="shared" si="6"/>
        <v>0</v>
      </c>
      <c r="BI135" s="156">
        <f t="shared" si="7"/>
        <v>0</v>
      </c>
      <c r="BJ135" s="14" t="s">
        <v>79</v>
      </c>
      <c r="BK135" s="156">
        <f t="shared" si="8"/>
        <v>0</v>
      </c>
      <c r="BL135" s="14" t="s">
        <v>134</v>
      </c>
      <c r="BM135" s="155" t="s">
        <v>511</v>
      </c>
    </row>
    <row r="136" spans="1:65" s="2" customFormat="1" ht="24" customHeight="1" x14ac:dyDescent="0.2">
      <c r="A136" s="26"/>
      <c r="B136" s="143"/>
      <c r="C136" s="144" t="s">
        <v>153</v>
      </c>
      <c r="D136" s="144" t="s">
        <v>130</v>
      </c>
      <c r="E136" s="145" t="s">
        <v>512</v>
      </c>
      <c r="F136" s="146" t="s">
        <v>513</v>
      </c>
      <c r="G136" s="147" t="s">
        <v>501</v>
      </c>
      <c r="H136" s="148">
        <v>31.664000000000001</v>
      </c>
      <c r="I136" s="149"/>
      <c r="J136" s="149"/>
      <c r="K136" s="150"/>
      <c r="L136" s="27"/>
      <c r="M136" s="151" t="s">
        <v>1</v>
      </c>
      <c r="N136" s="152" t="s">
        <v>32</v>
      </c>
      <c r="O136" s="153">
        <v>0</v>
      </c>
      <c r="P136" s="153">
        <f t="shared" si="0"/>
        <v>0</v>
      </c>
      <c r="Q136" s="153">
        <v>0</v>
      </c>
      <c r="R136" s="153">
        <f t="shared" si="1"/>
        <v>0</v>
      </c>
      <c r="S136" s="153">
        <v>0</v>
      </c>
      <c r="T136" s="154">
        <f t="shared" si="2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134</v>
      </c>
      <c r="AT136" s="155" t="s">
        <v>130</v>
      </c>
      <c r="AU136" s="155" t="s">
        <v>79</v>
      </c>
      <c r="AY136" s="14" t="s">
        <v>127</v>
      </c>
      <c r="BE136" s="156">
        <f t="shared" si="3"/>
        <v>0</v>
      </c>
      <c r="BF136" s="156">
        <f t="shared" si="4"/>
        <v>0</v>
      </c>
      <c r="BG136" s="156">
        <f t="shared" si="5"/>
        <v>0</v>
      </c>
      <c r="BH136" s="156">
        <f t="shared" si="6"/>
        <v>0</v>
      </c>
      <c r="BI136" s="156">
        <f t="shared" si="7"/>
        <v>0</v>
      </c>
      <c r="BJ136" s="14" t="s">
        <v>79</v>
      </c>
      <c r="BK136" s="156">
        <f t="shared" si="8"/>
        <v>0</v>
      </c>
      <c r="BL136" s="14" t="s">
        <v>134</v>
      </c>
      <c r="BM136" s="155" t="s">
        <v>514</v>
      </c>
    </row>
    <row r="137" spans="1:65" s="2" customFormat="1" ht="36" customHeight="1" x14ac:dyDescent="0.2">
      <c r="A137" s="26"/>
      <c r="B137" s="143"/>
      <c r="C137" s="144" t="s">
        <v>157</v>
      </c>
      <c r="D137" s="144" t="s">
        <v>130</v>
      </c>
      <c r="E137" s="145" t="s">
        <v>515</v>
      </c>
      <c r="F137" s="146" t="s">
        <v>516</v>
      </c>
      <c r="G137" s="147" t="s">
        <v>501</v>
      </c>
      <c r="H137" s="148">
        <v>633.28</v>
      </c>
      <c r="I137" s="149"/>
      <c r="J137" s="149"/>
      <c r="K137" s="150"/>
      <c r="L137" s="27"/>
      <c r="M137" s="151" t="s">
        <v>1</v>
      </c>
      <c r="N137" s="152" t="s">
        <v>32</v>
      </c>
      <c r="O137" s="153">
        <v>0</v>
      </c>
      <c r="P137" s="153">
        <f t="shared" si="0"/>
        <v>0</v>
      </c>
      <c r="Q137" s="153">
        <v>0</v>
      </c>
      <c r="R137" s="153">
        <f t="shared" si="1"/>
        <v>0</v>
      </c>
      <c r="S137" s="153">
        <v>0</v>
      </c>
      <c r="T137" s="154">
        <f t="shared" si="2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134</v>
      </c>
      <c r="AT137" s="155" t="s">
        <v>130</v>
      </c>
      <c r="AU137" s="155" t="s">
        <v>79</v>
      </c>
      <c r="AY137" s="14" t="s">
        <v>127</v>
      </c>
      <c r="BE137" s="156">
        <f t="shared" si="3"/>
        <v>0</v>
      </c>
      <c r="BF137" s="156">
        <f t="shared" si="4"/>
        <v>0</v>
      </c>
      <c r="BG137" s="156">
        <f t="shared" si="5"/>
        <v>0</v>
      </c>
      <c r="BH137" s="156">
        <f t="shared" si="6"/>
        <v>0</v>
      </c>
      <c r="BI137" s="156">
        <f t="shared" si="7"/>
        <v>0</v>
      </c>
      <c r="BJ137" s="14" t="s">
        <v>79</v>
      </c>
      <c r="BK137" s="156">
        <f t="shared" si="8"/>
        <v>0</v>
      </c>
      <c r="BL137" s="14" t="s">
        <v>134</v>
      </c>
      <c r="BM137" s="155" t="s">
        <v>517</v>
      </c>
    </row>
    <row r="138" spans="1:65" s="2" customFormat="1" ht="16.5" customHeight="1" x14ac:dyDescent="0.2">
      <c r="A138" s="26"/>
      <c r="B138" s="143"/>
      <c r="C138" s="144" t="s">
        <v>161</v>
      </c>
      <c r="D138" s="144" t="s">
        <v>130</v>
      </c>
      <c r="E138" s="145" t="s">
        <v>518</v>
      </c>
      <c r="F138" s="146" t="s">
        <v>519</v>
      </c>
      <c r="G138" s="147" t="s">
        <v>501</v>
      </c>
      <c r="H138" s="148">
        <v>31.664000000000001</v>
      </c>
      <c r="I138" s="149"/>
      <c r="J138" s="149"/>
      <c r="K138" s="150"/>
      <c r="L138" s="27"/>
      <c r="M138" s="151" t="s">
        <v>1</v>
      </c>
      <c r="N138" s="152" t="s">
        <v>32</v>
      </c>
      <c r="O138" s="153">
        <v>0</v>
      </c>
      <c r="P138" s="153">
        <f t="shared" si="0"/>
        <v>0</v>
      </c>
      <c r="Q138" s="153">
        <v>0</v>
      </c>
      <c r="R138" s="153">
        <f t="shared" si="1"/>
        <v>0</v>
      </c>
      <c r="S138" s="153">
        <v>0</v>
      </c>
      <c r="T138" s="154">
        <f t="shared" si="2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134</v>
      </c>
      <c r="AT138" s="155" t="s">
        <v>130</v>
      </c>
      <c r="AU138" s="155" t="s">
        <v>79</v>
      </c>
      <c r="AY138" s="14" t="s">
        <v>127</v>
      </c>
      <c r="BE138" s="156">
        <f t="shared" si="3"/>
        <v>0</v>
      </c>
      <c r="BF138" s="156">
        <f t="shared" si="4"/>
        <v>0</v>
      </c>
      <c r="BG138" s="156">
        <f t="shared" si="5"/>
        <v>0</v>
      </c>
      <c r="BH138" s="156">
        <f t="shared" si="6"/>
        <v>0</v>
      </c>
      <c r="BI138" s="156">
        <f t="shared" si="7"/>
        <v>0</v>
      </c>
      <c r="BJ138" s="14" t="s">
        <v>79</v>
      </c>
      <c r="BK138" s="156">
        <f t="shared" si="8"/>
        <v>0</v>
      </c>
      <c r="BL138" s="14" t="s">
        <v>134</v>
      </c>
      <c r="BM138" s="155" t="s">
        <v>520</v>
      </c>
    </row>
    <row r="139" spans="1:65" s="2" customFormat="1" ht="24" customHeight="1" x14ac:dyDescent="0.2">
      <c r="A139" s="26"/>
      <c r="B139" s="143"/>
      <c r="C139" s="144" t="s">
        <v>166</v>
      </c>
      <c r="D139" s="144" t="s">
        <v>130</v>
      </c>
      <c r="E139" s="145" t="s">
        <v>521</v>
      </c>
      <c r="F139" s="146" t="s">
        <v>522</v>
      </c>
      <c r="G139" s="147" t="s">
        <v>203</v>
      </c>
      <c r="H139" s="148">
        <v>31.664000000000001</v>
      </c>
      <c r="I139" s="149"/>
      <c r="J139" s="149"/>
      <c r="K139" s="150"/>
      <c r="L139" s="27"/>
      <c r="M139" s="151" t="s">
        <v>1</v>
      </c>
      <c r="N139" s="152" t="s">
        <v>32</v>
      </c>
      <c r="O139" s="153">
        <v>0</v>
      </c>
      <c r="P139" s="153">
        <f t="shared" si="0"/>
        <v>0</v>
      </c>
      <c r="Q139" s="153">
        <v>0</v>
      </c>
      <c r="R139" s="153">
        <f t="shared" si="1"/>
        <v>0</v>
      </c>
      <c r="S139" s="153">
        <v>0</v>
      </c>
      <c r="T139" s="154">
        <f t="shared" si="2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134</v>
      </c>
      <c r="AT139" s="155" t="s">
        <v>130</v>
      </c>
      <c r="AU139" s="155" t="s">
        <v>79</v>
      </c>
      <c r="AY139" s="14" t="s">
        <v>127</v>
      </c>
      <c r="BE139" s="156">
        <f t="shared" si="3"/>
        <v>0</v>
      </c>
      <c r="BF139" s="156">
        <f t="shared" si="4"/>
        <v>0</v>
      </c>
      <c r="BG139" s="156">
        <f t="shared" si="5"/>
        <v>0</v>
      </c>
      <c r="BH139" s="156">
        <f t="shared" si="6"/>
        <v>0</v>
      </c>
      <c r="BI139" s="156">
        <f t="shared" si="7"/>
        <v>0</v>
      </c>
      <c r="BJ139" s="14" t="s">
        <v>79</v>
      </c>
      <c r="BK139" s="156">
        <f t="shared" si="8"/>
        <v>0</v>
      </c>
      <c r="BL139" s="14" t="s">
        <v>134</v>
      </c>
      <c r="BM139" s="155" t="s">
        <v>523</v>
      </c>
    </row>
    <row r="140" spans="1:65" s="2" customFormat="1" ht="24" customHeight="1" x14ac:dyDescent="0.2">
      <c r="A140" s="26"/>
      <c r="B140" s="143"/>
      <c r="C140" s="144" t="s">
        <v>90</v>
      </c>
      <c r="D140" s="144" t="s">
        <v>130</v>
      </c>
      <c r="E140" s="145" t="s">
        <v>524</v>
      </c>
      <c r="F140" s="146" t="s">
        <v>525</v>
      </c>
      <c r="G140" s="147" t="s">
        <v>501</v>
      </c>
      <c r="H140" s="148">
        <v>13.332000000000001</v>
      </c>
      <c r="I140" s="149"/>
      <c r="J140" s="149"/>
      <c r="K140" s="150"/>
      <c r="L140" s="27"/>
      <c r="M140" s="151" t="s">
        <v>1</v>
      </c>
      <c r="N140" s="152" t="s">
        <v>32</v>
      </c>
      <c r="O140" s="153">
        <v>0</v>
      </c>
      <c r="P140" s="153">
        <f t="shared" si="0"/>
        <v>0</v>
      </c>
      <c r="Q140" s="153">
        <v>0</v>
      </c>
      <c r="R140" s="153">
        <f t="shared" si="1"/>
        <v>0</v>
      </c>
      <c r="S140" s="153">
        <v>0</v>
      </c>
      <c r="T140" s="154">
        <f t="shared" si="2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134</v>
      </c>
      <c r="AT140" s="155" t="s">
        <v>130</v>
      </c>
      <c r="AU140" s="155" t="s">
        <v>79</v>
      </c>
      <c r="AY140" s="14" t="s">
        <v>127</v>
      </c>
      <c r="BE140" s="156">
        <f t="shared" si="3"/>
        <v>0</v>
      </c>
      <c r="BF140" s="156">
        <f t="shared" si="4"/>
        <v>0</v>
      </c>
      <c r="BG140" s="156">
        <f t="shared" si="5"/>
        <v>0</v>
      </c>
      <c r="BH140" s="156">
        <f t="shared" si="6"/>
        <v>0</v>
      </c>
      <c r="BI140" s="156">
        <f t="shared" si="7"/>
        <v>0</v>
      </c>
      <c r="BJ140" s="14" t="s">
        <v>79</v>
      </c>
      <c r="BK140" s="156">
        <f t="shared" si="8"/>
        <v>0</v>
      </c>
      <c r="BL140" s="14" t="s">
        <v>134</v>
      </c>
      <c r="BM140" s="155" t="s">
        <v>526</v>
      </c>
    </row>
    <row r="141" spans="1:65" s="2" customFormat="1" ht="16.5" customHeight="1" x14ac:dyDescent="0.2">
      <c r="A141" s="26"/>
      <c r="B141" s="143"/>
      <c r="C141" s="157" t="s">
        <v>93</v>
      </c>
      <c r="D141" s="157" t="s">
        <v>243</v>
      </c>
      <c r="E141" s="158" t="s">
        <v>527</v>
      </c>
      <c r="F141" s="159" t="s">
        <v>528</v>
      </c>
      <c r="G141" s="160" t="s">
        <v>203</v>
      </c>
      <c r="H141" s="161">
        <v>21.331</v>
      </c>
      <c r="I141" s="162"/>
      <c r="J141" s="162"/>
      <c r="K141" s="163"/>
      <c r="L141" s="164"/>
      <c r="M141" s="165" t="s">
        <v>1</v>
      </c>
      <c r="N141" s="166" t="s">
        <v>32</v>
      </c>
      <c r="O141" s="153">
        <v>0</v>
      </c>
      <c r="P141" s="153">
        <f t="shared" si="0"/>
        <v>0</v>
      </c>
      <c r="Q141" s="153">
        <v>1</v>
      </c>
      <c r="R141" s="153">
        <f t="shared" si="1"/>
        <v>21.331</v>
      </c>
      <c r="S141" s="153">
        <v>0</v>
      </c>
      <c r="T141" s="154">
        <f t="shared" si="2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157</v>
      </c>
      <c r="AT141" s="155" t="s">
        <v>243</v>
      </c>
      <c r="AU141" s="155" t="s">
        <v>79</v>
      </c>
      <c r="AY141" s="14" t="s">
        <v>127</v>
      </c>
      <c r="BE141" s="156">
        <f t="shared" si="3"/>
        <v>0</v>
      </c>
      <c r="BF141" s="156">
        <f t="shared" si="4"/>
        <v>0</v>
      </c>
      <c r="BG141" s="156">
        <f t="shared" si="5"/>
        <v>0</v>
      </c>
      <c r="BH141" s="156">
        <f t="shared" si="6"/>
        <v>0</v>
      </c>
      <c r="BI141" s="156">
        <f t="shared" si="7"/>
        <v>0</v>
      </c>
      <c r="BJ141" s="14" t="s">
        <v>79</v>
      </c>
      <c r="BK141" s="156">
        <f t="shared" si="8"/>
        <v>0</v>
      </c>
      <c r="BL141" s="14" t="s">
        <v>134</v>
      </c>
      <c r="BM141" s="155" t="s">
        <v>529</v>
      </c>
    </row>
    <row r="142" spans="1:65" s="12" customFormat="1" ht="22.95" customHeight="1" x14ac:dyDescent="0.25">
      <c r="B142" s="131"/>
      <c r="D142" s="132" t="s">
        <v>65</v>
      </c>
      <c r="E142" s="141" t="s">
        <v>128</v>
      </c>
      <c r="F142" s="141" t="s">
        <v>129</v>
      </c>
      <c r="J142" s="142"/>
      <c r="L142" s="131"/>
      <c r="M142" s="135"/>
      <c r="N142" s="136"/>
      <c r="O142" s="136"/>
      <c r="P142" s="137">
        <f>SUM(P143:P144)</f>
        <v>21.615000000000002</v>
      </c>
      <c r="Q142" s="136"/>
      <c r="R142" s="137">
        <f>SUM(R143:R144)</f>
        <v>20.3874</v>
      </c>
      <c r="S142" s="136"/>
      <c r="T142" s="138">
        <f>SUM(T143:T144)</f>
        <v>0</v>
      </c>
      <c r="AR142" s="132" t="s">
        <v>73</v>
      </c>
      <c r="AT142" s="139" t="s">
        <v>65</v>
      </c>
      <c r="AU142" s="139" t="s">
        <v>73</v>
      </c>
      <c r="AY142" s="132" t="s">
        <v>127</v>
      </c>
      <c r="BK142" s="140">
        <f>SUM(BK143:BK144)</f>
        <v>0</v>
      </c>
    </row>
    <row r="143" spans="1:65" s="2" customFormat="1" ht="24" customHeight="1" x14ac:dyDescent="0.2">
      <c r="A143" s="26"/>
      <c r="B143" s="143"/>
      <c r="C143" s="144" t="s">
        <v>95</v>
      </c>
      <c r="D143" s="144" t="s">
        <v>130</v>
      </c>
      <c r="E143" s="145" t="s">
        <v>530</v>
      </c>
      <c r="F143" s="146" t="s">
        <v>531</v>
      </c>
      <c r="G143" s="147" t="s">
        <v>501</v>
      </c>
      <c r="H143" s="148">
        <v>5</v>
      </c>
      <c r="I143" s="149"/>
      <c r="J143" s="149"/>
      <c r="K143" s="150"/>
      <c r="L143" s="27"/>
      <c r="M143" s="151" t="s">
        <v>1</v>
      </c>
      <c r="N143" s="152" t="s">
        <v>32</v>
      </c>
      <c r="O143" s="153">
        <v>2.323</v>
      </c>
      <c r="P143" s="153">
        <f>O143*H143</f>
        <v>11.615</v>
      </c>
      <c r="Q143" s="153">
        <v>2.2404799999999998</v>
      </c>
      <c r="R143" s="153">
        <f>Q143*H143</f>
        <v>11.202399999999999</v>
      </c>
      <c r="S143" s="153">
        <v>0</v>
      </c>
      <c r="T143" s="154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134</v>
      </c>
      <c r="AT143" s="155" t="s">
        <v>130</v>
      </c>
      <c r="AU143" s="155" t="s">
        <v>79</v>
      </c>
      <c r="AY143" s="14" t="s">
        <v>127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79</v>
      </c>
      <c r="BK143" s="156">
        <f>ROUND(I143*H143,2)</f>
        <v>0</v>
      </c>
      <c r="BL143" s="14" t="s">
        <v>134</v>
      </c>
      <c r="BM143" s="155" t="s">
        <v>532</v>
      </c>
    </row>
    <row r="144" spans="1:65" s="2" customFormat="1" ht="24" customHeight="1" x14ac:dyDescent="0.2">
      <c r="A144" s="26"/>
      <c r="B144" s="143"/>
      <c r="C144" s="144" t="s">
        <v>179</v>
      </c>
      <c r="D144" s="144" t="s">
        <v>130</v>
      </c>
      <c r="E144" s="145" t="s">
        <v>533</v>
      </c>
      <c r="F144" s="146" t="s">
        <v>534</v>
      </c>
      <c r="G144" s="147" t="s">
        <v>501</v>
      </c>
      <c r="H144" s="148">
        <v>5</v>
      </c>
      <c r="I144" s="149"/>
      <c r="J144" s="149"/>
      <c r="K144" s="150"/>
      <c r="L144" s="27"/>
      <c r="M144" s="151" t="s">
        <v>1</v>
      </c>
      <c r="N144" s="152" t="s">
        <v>32</v>
      </c>
      <c r="O144" s="153">
        <v>2</v>
      </c>
      <c r="P144" s="153">
        <f>O144*H144</f>
        <v>10</v>
      </c>
      <c r="Q144" s="153">
        <v>1.837</v>
      </c>
      <c r="R144" s="153">
        <f>Q144*H144</f>
        <v>9.1850000000000005</v>
      </c>
      <c r="S144" s="153">
        <v>0</v>
      </c>
      <c r="T144" s="154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134</v>
      </c>
      <c r="AT144" s="155" t="s">
        <v>130</v>
      </c>
      <c r="AU144" s="155" t="s">
        <v>79</v>
      </c>
      <c r="AY144" s="14" t="s">
        <v>127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79</v>
      </c>
      <c r="BK144" s="156">
        <f>ROUND(I144*H144,2)</f>
        <v>0</v>
      </c>
      <c r="BL144" s="14" t="s">
        <v>134</v>
      </c>
      <c r="BM144" s="155" t="s">
        <v>535</v>
      </c>
    </row>
    <row r="145" spans="1:65" s="12" customFormat="1" ht="22.95" customHeight="1" x14ac:dyDescent="0.25">
      <c r="B145" s="131"/>
      <c r="D145" s="132" t="s">
        <v>65</v>
      </c>
      <c r="E145" s="141" t="s">
        <v>161</v>
      </c>
      <c r="F145" s="141" t="s">
        <v>162</v>
      </c>
      <c r="J145" s="142"/>
      <c r="L145" s="131"/>
      <c r="M145" s="135"/>
      <c r="N145" s="136"/>
      <c r="O145" s="136"/>
      <c r="P145" s="137">
        <f>P146</f>
        <v>0.377</v>
      </c>
      <c r="Q145" s="136"/>
      <c r="R145" s="137">
        <f>R146</f>
        <v>0</v>
      </c>
      <c r="S145" s="136"/>
      <c r="T145" s="138">
        <f>T146</f>
        <v>0</v>
      </c>
      <c r="AR145" s="132" t="s">
        <v>73</v>
      </c>
      <c r="AT145" s="139" t="s">
        <v>65</v>
      </c>
      <c r="AU145" s="139" t="s">
        <v>73</v>
      </c>
      <c r="AY145" s="132" t="s">
        <v>127</v>
      </c>
      <c r="BK145" s="140">
        <f>BK146</f>
        <v>0</v>
      </c>
    </row>
    <row r="146" spans="1:65" s="2" customFormat="1" ht="24" customHeight="1" x14ac:dyDescent="0.2">
      <c r="A146" s="26"/>
      <c r="B146" s="143"/>
      <c r="C146" s="144" t="s">
        <v>183</v>
      </c>
      <c r="D146" s="144" t="s">
        <v>130</v>
      </c>
      <c r="E146" s="145" t="s">
        <v>536</v>
      </c>
      <c r="F146" s="146" t="s">
        <v>537</v>
      </c>
      <c r="G146" s="147" t="s">
        <v>186</v>
      </c>
      <c r="H146" s="148">
        <v>2.6</v>
      </c>
      <c r="I146" s="149"/>
      <c r="J146" s="149"/>
      <c r="K146" s="150"/>
      <c r="L146" s="27"/>
      <c r="M146" s="151" t="s">
        <v>1</v>
      </c>
      <c r="N146" s="152" t="s">
        <v>32</v>
      </c>
      <c r="O146" s="153">
        <v>0.14499999999999999</v>
      </c>
      <c r="P146" s="153">
        <f>O146*H146</f>
        <v>0.377</v>
      </c>
      <c r="Q146" s="153">
        <v>0</v>
      </c>
      <c r="R146" s="153">
        <f>Q146*H146</f>
        <v>0</v>
      </c>
      <c r="S146" s="153">
        <v>0</v>
      </c>
      <c r="T146" s="154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134</v>
      </c>
      <c r="AT146" s="155" t="s">
        <v>130</v>
      </c>
      <c r="AU146" s="155" t="s">
        <v>79</v>
      </c>
      <c r="AY146" s="14" t="s">
        <v>127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4" t="s">
        <v>79</v>
      </c>
      <c r="BK146" s="156">
        <f>ROUND(I146*H146,2)</f>
        <v>0</v>
      </c>
      <c r="BL146" s="14" t="s">
        <v>134</v>
      </c>
      <c r="BM146" s="155" t="s">
        <v>538</v>
      </c>
    </row>
    <row r="147" spans="1:65" s="12" customFormat="1" ht="25.95" customHeight="1" x14ac:dyDescent="0.25">
      <c r="B147" s="131"/>
      <c r="D147" s="132" t="s">
        <v>65</v>
      </c>
      <c r="E147" s="133" t="s">
        <v>234</v>
      </c>
      <c r="F147" s="133" t="s">
        <v>235</v>
      </c>
      <c r="J147" s="134"/>
      <c r="L147" s="131"/>
      <c r="M147" s="135"/>
      <c r="N147" s="136"/>
      <c r="O147" s="136"/>
      <c r="P147" s="137">
        <f>P148+P150</f>
        <v>3.07714</v>
      </c>
      <c r="Q147" s="136"/>
      <c r="R147" s="137">
        <f>R148+R150</f>
        <v>8.0000000000000007E-5</v>
      </c>
      <c r="S147" s="136"/>
      <c r="T147" s="138">
        <f>T148+T150</f>
        <v>0</v>
      </c>
      <c r="AR147" s="132" t="s">
        <v>79</v>
      </c>
      <c r="AT147" s="139" t="s">
        <v>65</v>
      </c>
      <c r="AU147" s="139" t="s">
        <v>66</v>
      </c>
      <c r="AY147" s="132" t="s">
        <v>127</v>
      </c>
      <c r="BK147" s="140">
        <f>BK148+BK150</f>
        <v>0</v>
      </c>
    </row>
    <row r="148" spans="1:65" s="12" customFormat="1" ht="22.95" customHeight="1" x14ac:dyDescent="0.25">
      <c r="B148" s="131"/>
      <c r="D148" s="132" t="s">
        <v>65</v>
      </c>
      <c r="E148" s="141" t="s">
        <v>312</v>
      </c>
      <c r="F148" s="141" t="s">
        <v>313</v>
      </c>
      <c r="J148" s="142"/>
      <c r="L148" s="131"/>
      <c r="M148" s="135"/>
      <c r="N148" s="136"/>
      <c r="O148" s="136"/>
      <c r="P148" s="137">
        <f>P149</f>
        <v>0.42214000000000002</v>
      </c>
      <c r="Q148" s="136"/>
      <c r="R148" s="137">
        <f>R149</f>
        <v>8.0000000000000007E-5</v>
      </c>
      <c r="S148" s="136"/>
      <c r="T148" s="138">
        <f>T149</f>
        <v>0</v>
      </c>
      <c r="AR148" s="132" t="s">
        <v>79</v>
      </c>
      <c r="AT148" s="139" t="s">
        <v>65</v>
      </c>
      <c r="AU148" s="139" t="s">
        <v>73</v>
      </c>
      <c r="AY148" s="132" t="s">
        <v>127</v>
      </c>
      <c r="BK148" s="140">
        <f>BK149</f>
        <v>0</v>
      </c>
    </row>
    <row r="149" spans="1:65" s="2" customFormat="1" ht="16.5" customHeight="1" x14ac:dyDescent="0.2">
      <c r="A149" s="26"/>
      <c r="B149" s="143"/>
      <c r="C149" s="144" t="s">
        <v>188</v>
      </c>
      <c r="D149" s="144" t="s">
        <v>130</v>
      </c>
      <c r="E149" s="145" t="s">
        <v>539</v>
      </c>
      <c r="F149" s="146" t="s">
        <v>540</v>
      </c>
      <c r="G149" s="147" t="s">
        <v>458</v>
      </c>
      <c r="H149" s="148">
        <v>1</v>
      </c>
      <c r="I149" s="149"/>
      <c r="J149" s="149"/>
      <c r="K149" s="150"/>
      <c r="L149" s="27"/>
      <c r="M149" s="151" t="s">
        <v>1</v>
      </c>
      <c r="N149" s="152" t="s">
        <v>32</v>
      </c>
      <c r="O149" s="153">
        <v>0.42214000000000002</v>
      </c>
      <c r="P149" s="153">
        <f>O149*H149</f>
        <v>0.42214000000000002</v>
      </c>
      <c r="Q149" s="153">
        <v>8.0000000000000007E-5</v>
      </c>
      <c r="R149" s="153">
        <f>Q149*H149</f>
        <v>8.0000000000000007E-5</v>
      </c>
      <c r="S149" s="153">
        <v>0</v>
      </c>
      <c r="T149" s="154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188</v>
      </c>
      <c r="AT149" s="155" t="s">
        <v>130</v>
      </c>
      <c r="AU149" s="155" t="s">
        <v>79</v>
      </c>
      <c r="AY149" s="14" t="s">
        <v>127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4" t="s">
        <v>79</v>
      </c>
      <c r="BK149" s="156">
        <f>ROUND(I149*H149,2)</f>
        <v>0</v>
      </c>
      <c r="BL149" s="14" t="s">
        <v>188</v>
      </c>
      <c r="BM149" s="155" t="s">
        <v>541</v>
      </c>
    </row>
    <row r="150" spans="1:65" s="12" customFormat="1" ht="22.95" customHeight="1" x14ac:dyDescent="0.25">
      <c r="B150" s="131"/>
      <c r="D150" s="132" t="s">
        <v>65</v>
      </c>
      <c r="E150" s="141" t="s">
        <v>542</v>
      </c>
      <c r="F150" s="141" t="s">
        <v>543</v>
      </c>
      <c r="J150" s="142"/>
      <c r="L150" s="131"/>
      <c r="M150" s="135"/>
      <c r="N150" s="136"/>
      <c r="O150" s="136"/>
      <c r="P150" s="137">
        <f>SUM(P151:P152)</f>
        <v>2.6549999999999998</v>
      </c>
      <c r="Q150" s="136"/>
      <c r="R150" s="137">
        <f>SUM(R151:R152)</f>
        <v>0</v>
      </c>
      <c r="S150" s="136"/>
      <c r="T150" s="138">
        <f>SUM(T151:T152)</f>
        <v>0</v>
      </c>
      <c r="AR150" s="132" t="s">
        <v>79</v>
      </c>
      <c r="AT150" s="139" t="s">
        <v>65</v>
      </c>
      <c r="AU150" s="139" t="s">
        <v>73</v>
      </c>
      <c r="AY150" s="132" t="s">
        <v>127</v>
      </c>
      <c r="BK150" s="140">
        <f>SUM(BK151:BK152)</f>
        <v>0</v>
      </c>
    </row>
    <row r="151" spans="1:65" s="2" customFormat="1" ht="16.5" customHeight="1" x14ac:dyDescent="0.2">
      <c r="A151" s="26"/>
      <c r="B151" s="143"/>
      <c r="C151" s="144" t="s">
        <v>192</v>
      </c>
      <c r="D151" s="144" t="s">
        <v>130</v>
      </c>
      <c r="E151" s="145" t="s">
        <v>544</v>
      </c>
      <c r="F151" s="146" t="s">
        <v>545</v>
      </c>
      <c r="G151" s="147" t="s">
        <v>458</v>
      </c>
      <c r="H151" s="148">
        <v>8</v>
      </c>
      <c r="I151" s="149"/>
      <c r="J151" s="149"/>
      <c r="K151" s="150"/>
      <c r="L151" s="27"/>
      <c r="M151" s="151" t="s">
        <v>1</v>
      </c>
      <c r="N151" s="152" t="s">
        <v>32</v>
      </c>
      <c r="O151" s="153">
        <v>0.29499999999999998</v>
      </c>
      <c r="P151" s="153">
        <f>O151*H151</f>
        <v>2.36</v>
      </c>
      <c r="Q151" s="153">
        <v>0</v>
      </c>
      <c r="R151" s="153">
        <f>Q151*H151</f>
        <v>0</v>
      </c>
      <c r="S151" s="153">
        <v>0</v>
      </c>
      <c r="T151" s="154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188</v>
      </c>
      <c r="AT151" s="155" t="s">
        <v>130</v>
      </c>
      <c r="AU151" s="155" t="s">
        <v>79</v>
      </c>
      <c r="AY151" s="14" t="s">
        <v>127</v>
      </c>
      <c r="BE151" s="156">
        <f>IF(N151="základná",J151,0)</f>
        <v>0</v>
      </c>
      <c r="BF151" s="156">
        <f>IF(N151="znížená",J151,0)</f>
        <v>0</v>
      </c>
      <c r="BG151" s="156">
        <f>IF(N151="zákl. prenesená",J151,0)</f>
        <v>0</v>
      </c>
      <c r="BH151" s="156">
        <f>IF(N151="zníž. prenesená",J151,0)</f>
        <v>0</v>
      </c>
      <c r="BI151" s="156">
        <f>IF(N151="nulová",J151,0)</f>
        <v>0</v>
      </c>
      <c r="BJ151" s="14" t="s">
        <v>79</v>
      </c>
      <c r="BK151" s="156">
        <f>ROUND(I151*H151,2)</f>
        <v>0</v>
      </c>
      <c r="BL151" s="14" t="s">
        <v>188</v>
      </c>
      <c r="BM151" s="155" t="s">
        <v>546</v>
      </c>
    </row>
    <row r="152" spans="1:65" s="2" customFormat="1" ht="16.5" customHeight="1" x14ac:dyDescent="0.2">
      <c r="A152" s="26"/>
      <c r="B152" s="143"/>
      <c r="C152" s="144" t="s">
        <v>196</v>
      </c>
      <c r="D152" s="144" t="s">
        <v>130</v>
      </c>
      <c r="E152" s="145" t="s">
        <v>547</v>
      </c>
      <c r="F152" s="146" t="s">
        <v>548</v>
      </c>
      <c r="G152" s="147" t="s">
        <v>458</v>
      </c>
      <c r="H152" s="148">
        <v>1</v>
      </c>
      <c r="I152" s="149"/>
      <c r="J152" s="149"/>
      <c r="K152" s="150"/>
      <c r="L152" s="27"/>
      <c r="M152" s="167" t="s">
        <v>1</v>
      </c>
      <c r="N152" s="168" t="s">
        <v>32</v>
      </c>
      <c r="O152" s="169">
        <v>0.29499999999999998</v>
      </c>
      <c r="P152" s="169">
        <f>O152*H152</f>
        <v>0.29499999999999998</v>
      </c>
      <c r="Q152" s="169">
        <v>0</v>
      </c>
      <c r="R152" s="169">
        <f>Q152*H152</f>
        <v>0</v>
      </c>
      <c r="S152" s="169">
        <v>0</v>
      </c>
      <c r="T152" s="170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188</v>
      </c>
      <c r="AT152" s="155" t="s">
        <v>130</v>
      </c>
      <c r="AU152" s="155" t="s">
        <v>79</v>
      </c>
      <c r="AY152" s="14" t="s">
        <v>127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4" t="s">
        <v>79</v>
      </c>
      <c r="BK152" s="156">
        <f>ROUND(I152*H152,2)</f>
        <v>0</v>
      </c>
      <c r="BL152" s="14" t="s">
        <v>188</v>
      </c>
      <c r="BM152" s="155" t="s">
        <v>549</v>
      </c>
    </row>
    <row r="153" spans="1:65" s="2" customFormat="1" ht="6.9" customHeight="1" x14ac:dyDescent="0.2">
      <c r="A153" s="26"/>
      <c r="B153" s="41"/>
      <c r="C153" s="42"/>
      <c r="D153" s="42"/>
      <c r="E153" s="42"/>
      <c r="F153" s="42"/>
      <c r="G153" s="42"/>
      <c r="H153" s="42"/>
      <c r="I153" s="42"/>
      <c r="J153" s="42"/>
      <c r="K153" s="42"/>
      <c r="L153" s="27"/>
      <c r="M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</row>
  </sheetData>
  <autoFilter ref="C126:K152"/>
  <mergeCells count="13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  <mergeCell ref="F22:F23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6"/>
  <sheetViews>
    <sheetView showGridLines="0" topLeftCell="A109" workbookViewId="0">
      <selection activeCell="E6" sqref="E6"/>
    </sheetView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x14ac:dyDescent="0.2">
      <c r="A1" s="92"/>
    </row>
    <row r="2" spans="1:46" s="1" customFormat="1" ht="36.9" customHeight="1" x14ac:dyDescent="0.2">
      <c r="L2" s="176" t="s">
        <v>5</v>
      </c>
      <c r="M2" s="177"/>
      <c r="N2" s="177"/>
      <c r="O2" s="177"/>
      <c r="P2" s="177"/>
      <c r="Q2" s="177"/>
      <c r="R2" s="177"/>
      <c r="S2" s="177"/>
      <c r="T2" s="177"/>
      <c r="U2" s="177"/>
      <c r="V2" s="177"/>
      <c r="AT2" s="14" t="s">
        <v>94</v>
      </c>
    </row>
    <row r="3" spans="1:46" s="1" customFormat="1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" customHeight="1" x14ac:dyDescent="0.2">
      <c r="B4" s="17"/>
      <c r="D4" s="18" t="s">
        <v>593</v>
      </c>
      <c r="L4" s="17"/>
      <c r="M4" s="93" t="s">
        <v>8</v>
      </c>
      <c r="AT4" s="14" t="s">
        <v>3</v>
      </c>
    </row>
    <row r="5" spans="1:46" s="1" customFormat="1" ht="6.9" customHeight="1" x14ac:dyDescent="0.2">
      <c r="B5" s="17"/>
      <c r="L5" s="17"/>
    </row>
    <row r="6" spans="1:46" s="1" customFormat="1" ht="12" customHeight="1" x14ac:dyDescent="0.2">
      <c r="B6" s="17"/>
      <c r="D6" s="23" t="s">
        <v>11</v>
      </c>
      <c r="L6" s="17"/>
    </row>
    <row r="7" spans="1:46" s="1" customFormat="1" ht="16.5" customHeight="1" x14ac:dyDescent="0.2">
      <c r="B7" s="17"/>
      <c r="E7" s="217" t="str">
        <f>'Rekapitulácia stavby'!K6</f>
        <v>Zníženie energetickej náročnosti objektov ZTS Sabinov a.s.                                                                                     - SO 040d Obnova opláštenia haly povrchových úprav</v>
      </c>
      <c r="F7" s="218"/>
      <c r="G7" s="218"/>
      <c r="H7" s="218"/>
      <c r="L7" s="17"/>
    </row>
    <row r="8" spans="1:46" s="1" customFormat="1" ht="12" customHeight="1" x14ac:dyDescent="0.2">
      <c r="B8" s="17"/>
      <c r="D8" s="23" t="s">
        <v>97</v>
      </c>
      <c r="L8" s="17"/>
    </row>
    <row r="9" spans="1:46" s="2" customFormat="1" ht="25.5" customHeight="1" x14ac:dyDescent="0.2">
      <c r="A9" s="26"/>
      <c r="B9" s="27"/>
      <c r="C9" s="26"/>
      <c r="D9" s="26"/>
      <c r="E9" s="217" t="s">
        <v>488</v>
      </c>
      <c r="F9" s="216"/>
      <c r="G9" s="216"/>
      <c r="H9" s="216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 x14ac:dyDescent="0.2">
      <c r="A10" s="26"/>
      <c r="B10" s="27"/>
      <c r="C10" s="26"/>
      <c r="D10" s="23" t="s">
        <v>99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 x14ac:dyDescent="0.2">
      <c r="A11" s="26"/>
      <c r="B11" s="27"/>
      <c r="C11" s="26"/>
      <c r="D11" s="26"/>
      <c r="E11" s="197" t="s">
        <v>550</v>
      </c>
      <c r="F11" s="216"/>
      <c r="G11" s="216"/>
      <c r="H11" s="21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x14ac:dyDescent="0.2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 x14ac:dyDescent="0.2">
      <c r="A13" s="26"/>
      <c r="B13" s="27"/>
      <c r="C13" s="26"/>
      <c r="D13" s="23" t="s">
        <v>12</v>
      </c>
      <c r="E13" s="26"/>
      <c r="F13" s="21" t="s">
        <v>1</v>
      </c>
      <c r="G13" s="26"/>
      <c r="H13" s="26"/>
      <c r="I13" s="23" t="s">
        <v>13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 x14ac:dyDescent="0.2">
      <c r="A14" s="26"/>
      <c r="B14" s="27"/>
      <c r="C14" s="26"/>
      <c r="D14" s="23" t="s">
        <v>14</v>
      </c>
      <c r="E14" s="26"/>
      <c r="F14" s="21" t="s">
        <v>15</v>
      </c>
      <c r="G14" s="26"/>
      <c r="H14" s="26"/>
      <c r="I14" s="23" t="s">
        <v>16</v>
      </c>
      <c r="J14" s="49" t="str">
        <f>'Rekapitulácia stavby'!AN8</f>
        <v>9.12.2019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5" customHeight="1" x14ac:dyDescent="0.2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 x14ac:dyDescent="0.2">
      <c r="A16" s="26"/>
      <c r="B16" s="27"/>
      <c r="C16" s="26"/>
      <c r="D16" s="23" t="s">
        <v>18</v>
      </c>
      <c r="E16" s="26"/>
      <c r="F16" s="172" t="s">
        <v>596</v>
      </c>
      <c r="G16" s="26"/>
      <c r="H16" s="26"/>
      <c r="I16" s="23" t="s">
        <v>19</v>
      </c>
      <c r="J16" s="21" t="str">
        <f>IF('Rekapitulácia stavby'!AN10="","",'Rekapitulácia stavby'!AN10)</f>
        <v>00590797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 x14ac:dyDescent="0.2">
      <c r="A17" s="26"/>
      <c r="B17" s="27"/>
      <c r="C17" s="26"/>
      <c r="D17" s="26"/>
      <c r="E17" s="21" t="str">
        <f>IF('Rekapitulácia stavby'!E11="","",'Rekapitulácia stavby'!E11)</f>
        <v xml:space="preserve"> </v>
      </c>
      <c r="F17" s="26"/>
      <c r="G17" s="26"/>
      <c r="H17" s="26"/>
      <c r="I17" s="23" t="s">
        <v>20</v>
      </c>
      <c r="J17" s="21" t="str">
        <f>IF('Rekapitulácia stavby'!AN11="","",'Rekapitulácia stavby'!AN11)</f>
        <v>SK2020524759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" customHeight="1" x14ac:dyDescent="0.2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 x14ac:dyDescent="0.2">
      <c r="A19" s="26"/>
      <c r="B19" s="27"/>
      <c r="C19" s="26"/>
      <c r="D19" s="23" t="s">
        <v>21</v>
      </c>
      <c r="E19" s="26"/>
      <c r="F19" s="26"/>
      <c r="G19" s="26"/>
      <c r="H19" s="26"/>
      <c r="I19" s="23" t="s">
        <v>19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 x14ac:dyDescent="0.2">
      <c r="A20" s="26"/>
      <c r="B20" s="27"/>
      <c r="C20" s="26"/>
      <c r="D20" s="26"/>
      <c r="E20" s="182" t="str">
        <f>'Rekapitulácia stavby'!E14</f>
        <v xml:space="preserve"> </v>
      </c>
      <c r="F20" s="182"/>
      <c r="G20" s="182"/>
      <c r="H20" s="182"/>
      <c r="I20" s="23" t="s">
        <v>20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" customHeight="1" x14ac:dyDescent="0.2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 x14ac:dyDescent="0.2">
      <c r="A22" s="26"/>
      <c r="B22" s="27"/>
      <c r="C22" s="26"/>
      <c r="D22" s="23" t="s">
        <v>22</v>
      </c>
      <c r="E22" s="26"/>
      <c r="F22" s="219" t="s">
        <v>597</v>
      </c>
      <c r="G22" s="26"/>
      <c r="H22" s="26"/>
      <c r="I22" s="23" t="s">
        <v>19</v>
      </c>
      <c r="J22" s="21" t="str">
        <f>IF('Rekapitulácia stavby'!AN16="","",'Rekapitulácia stavby'!AN16)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 x14ac:dyDescent="0.2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20"/>
      <c r="G23" s="26"/>
      <c r="H23" s="26"/>
      <c r="I23" s="23" t="s">
        <v>20</v>
      </c>
      <c r="J23" s="21" t="str">
        <f>IF('Rekapitulácia stavby'!AN17="","",'Rekapitulácia stavby'!AN17)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" customHeight="1" x14ac:dyDescent="0.2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 x14ac:dyDescent="0.2">
      <c r="A25" s="26"/>
      <c r="B25" s="27"/>
      <c r="C25" s="26"/>
      <c r="D25" s="23" t="s">
        <v>24</v>
      </c>
      <c r="E25" s="26"/>
      <c r="F25" s="172" t="s">
        <v>598</v>
      </c>
      <c r="G25" s="26"/>
      <c r="H25" s="26"/>
      <c r="I25" s="23" t="s">
        <v>19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 x14ac:dyDescent="0.2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20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 x14ac:dyDescent="0.2">
      <c r="A28" s="26"/>
      <c r="B28" s="27"/>
      <c r="C28" s="26"/>
      <c r="D28" s="23" t="s">
        <v>25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 x14ac:dyDescent="0.2">
      <c r="A29" s="94"/>
      <c r="B29" s="95"/>
      <c r="C29" s="94"/>
      <c r="D29" s="94"/>
      <c r="E29" s="178" t="s">
        <v>1</v>
      </c>
      <c r="F29" s="178"/>
      <c r="G29" s="178"/>
      <c r="H29" s="178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" customHeight="1" x14ac:dyDescent="0.2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 x14ac:dyDescent="0.2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 x14ac:dyDescent="0.2">
      <c r="A32" s="26"/>
      <c r="B32" s="27"/>
      <c r="C32" s="26"/>
      <c r="D32" s="97" t="s">
        <v>26</v>
      </c>
      <c r="E32" s="26"/>
      <c r="F32" s="26"/>
      <c r="G32" s="26"/>
      <c r="H32" s="26"/>
      <c r="I32" s="26"/>
      <c r="J32" s="65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 x14ac:dyDescent="0.2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 x14ac:dyDescent="0.2">
      <c r="A34" s="26"/>
      <c r="B34" s="27"/>
      <c r="C34" s="26"/>
      <c r="D34" s="26"/>
      <c r="E34" s="26"/>
      <c r="F34" s="30" t="s">
        <v>28</v>
      </c>
      <c r="G34" s="26"/>
      <c r="H34" s="26"/>
      <c r="I34" s="30" t="s">
        <v>27</v>
      </c>
      <c r="J34" s="30" t="s">
        <v>29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 x14ac:dyDescent="0.2">
      <c r="A35" s="26"/>
      <c r="B35" s="27"/>
      <c r="C35" s="26"/>
      <c r="D35" s="98" t="s">
        <v>30</v>
      </c>
      <c r="E35" s="23" t="s">
        <v>31</v>
      </c>
      <c r="F35" s="99"/>
      <c r="G35" s="26"/>
      <c r="H35" s="26"/>
      <c r="I35" s="100"/>
      <c r="J35" s="99"/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 x14ac:dyDescent="0.2">
      <c r="A36" s="26"/>
      <c r="B36" s="27"/>
      <c r="C36" s="26"/>
      <c r="D36" s="26"/>
      <c r="E36" s="23" t="s">
        <v>32</v>
      </c>
      <c r="F36" s="99"/>
      <c r="G36" s="26"/>
      <c r="H36" s="26"/>
      <c r="I36" s="100"/>
      <c r="J36" s="99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 x14ac:dyDescent="0.2">
      <c r="A37" s="26"/>
      <c r="B37" s="27"/>
      <c r="C37" s="26"/>
      <c r="D37" s="26"/>
      <c r="E37" s="23" t="s">
        <v>33</v>
      </c>
      <c r="F37" s="99"/>
      <c r="G37" s="26"/>
      <c r="H37" s="26"/>
      <c r="I37" s="100"/>
      <c r="J37" s="99"/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hidden="1" customHeight="1" x14ac:dyDescent="0.2">
      <c r="A38" s="26"/>
      <c r="B38" s="27"/>
      <c r="C38" s="26"/>
      <c r="D38" s="26"/>
      <c r="E38" s="23" t="s">
        <v>34</v>
      </c>
      <c r="F38" s="99"/>
      <c r="G38" s="26"/>
      <c r="H38" s="26"/>
      <c r="I38" s="100"/>
      <c r="J38" s="99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hidden="1" customHeight="1" x14ac:dyDescent="0.2">
      <c r="A39" s="26"/>
      <c r="B39" s="27"/>
      <c r="C39" s="26"/>
      <c r="D39" s="26"/>
      <c r="E39" s="23" t="s">
        <v>35</v>
      </c>
      <c r="F39" s="99"/>
      <c r="G39" s="26"/>
      <c r="H39" s="26"/>
      <c r="I39" s="100"/>
      <c r="J39" s="99"/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 x14ac:dyDescent="0.2">
      <c r="A41" s="26"/>
      <c r="B41" s="27"/>
      <c r="C41" s="101"/>
      <c r="D41" s="102" t="s">
        <v>36</v>
      </c>
      <c r="E41" s="54"/>
      <c r="F41" s="54"/>
      <c r="G41" s="103" t="s">
        <v>37</v>
      </c>
      <c r="H41" s="104" t="s">
        <v>38</v>
      </c>
      <c r="I41" s="54"/>
      <c r="J41" s="105"/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 x14ac:dyDescent="0.2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" customHeight="1" x14ac:dyDescent="0.2">
      <c r="B43" s="17"/>
      <c r="L43" s="17"/>
    </row>
    <row r="44" spans="1:31" s="1" customFormat="1" ht="14.4" customHeight="1" x14ac:dyDescent="0.2">
      <c r="B44" s="17"/>
      <c r="L44" s="17"/>
    </row>
    <row r="45" spans="1:31" s="1" customFormat="1" ht="14.4" customHeight="1" x14ac:dyDescent="0.2">
      <c r="B45" s="17"/>
      <c r="L45" s="17"/>
    </row>
    <row r="46" spans="1:31" s="1" customFormat="1" ht="14.4" customHeight="1" x14ac:dyDescent="0.2">
      <c r="B46" s="17"/>
      <c r="L46" s="17"/>
    </row>
    <row r="47" spans="1:31" s="1" customFormat="1" ht="14.4" customHeight="1" x14ac:dyDescent="0.2">
      <c r="B47" s="17"/>
      <c r="L47" s="17"/>
    </row>
    <row r="48" spans="1:31" s="1" customFormat="1" ht="14.4" customHeight="1" x14ac:dyDescent="0.2">
      <c r="B48" s="17"/>
      <c r="L48" s="17"/>
    </row>
    <row r="49" spans="1:31" s="1" customFormat="1" ht="14.4" customHeight="1" x14ac:dyDescent="0.2">
      <c r="B49" s="17"/>
      <c r="L49" s="17"/>
    </row>
    <row r="50" spans="1:31" s="2" customFormat="1" ht="14.4" customHeight="1" x14ac:dyDescent="0.2">
      <c r="B50" s="36"/>
      <c r="D50" s="37" t="s">
        <v>39</v>
      </c>
      <c r="E50" s="38"/>
      <c r="F50" s="38"/>
      <c r="G50" s="37" t="s">
        <v>40</v>
      </c>
      <c r="H50" s="38"/>
      <c r="I50" s="38"/>
      <c r="J50" s="38"/>
      <c r="K50" s="38"/>
      <c r="L50" s="36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3.2" x14ac:dyDescent="0.2">
      <c r="A61" s="26"/>
      <c r="B61" s="27"/>
      <c r="C61" s="26"/>
      <c r="D61" s="39" t="s">
        <v>41</v>
      </c>
      <c r="E61" s="29"/>
      <c r="F61" s="107" t="s">
        <v>42</v>
      </c>
      <c r="G61" s="39" t="s">
        <v>41</v>
      </c>
      <c r="H61" s="29"/>
      <c r="I61" s="29"/>
      <c r="J61" s="108" t="s">
        <v>42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3.2" x14ac:dyDescent="0.2">
      <c r="A65" s="26"/>
      <c r="B65" s="27"/>
      <c r="C65" s="26"/>
      <c r="D65" s="37" t="s">
        <v>43</v>
      </c>
      <c r="E65" s="40"/>
      <c r="F65" s="40"/>
      <c r="G65" s="37" t="s">
        <v>44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3.2" x14ac:dyDescent="0.2">
      <c r="A76" s="26"/>
      <c r="B76" s="27"/>
      <c r="C76" s="26"/>
      <c r="D76" s="39" t="s">
        <v>41</v>
      </c>
      <c r="E76" s="29"/>
      <c r="F76" s="107" t="s">
        <v>42</v>
      </c>
      <c r="G76" s="39" t="s">
        <v>41</v>
      </c>
      <c r="H76" s="29"/>
      <c r="I76" s="29"/>
      <c r="J76" s="108" t="s">
        <v>42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 x14ac:dyDescent="0.2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" customHeight="1" x14ac:dyDescent="0.2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" customHeight="1" x14ac:dyDescent="0.2">
      <c r="A82" s="26"/>
      <c r="B82" s="27"/>
      <c r="C82" s="18" t="s">
        <v>591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 x14ac:dyDescent="0.2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 x14ac:dyDescent="0.2">
      <c r="A85" s="26"/>
      <c r="B85" s="27"/>
      <c r="C85" s="26"/>
      <c r="D85" s="26"/>
      <c r="E85" s="217" t="str">
        <f>E7</f>
        <v>Zníženie energetickej náročnosti objektov ZTS Sabinov a.s.                                                                                     - SO 040d Obnova opláštenia haly povrchových úprav</v>
      </c>
      <c r="F85" s="218"/>
      <c r="G85" s="218"/>
      <c r="H85" s="21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 x14ac:dyDescent="0.2">
      <c r="B86" s="17"/>
      <c r="C86" s="23" t="s">
        <v>97</v>
      </c>
      <c r="L86" s="17"/>
    </row>
    <row r="87" spans="1:31" s="2" customFormat="1" ht="25.5" customHeight="1" x14ac:dyDescent="0.2">
      <c r="A87" s="26"/>
      <c r="B87" s="27"/>
      <c r="C87" s="26"/>
      <c r="D87" s="26"/>
      <c r="E87" s="217" t="s">
        <v>488</v>
      </c>
      <c r="F87" s="216"/>
      <c r="G87" s="216"/>
      <c r="H87" s="21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 x14ac:dyDescent="0.2">
      <c r="A88" s="26"/>
      <c r="B88" s="27"/>
      <c r="C88" s="23" t="s">
        <v>99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 x14ac:dyDescent="0.2">
      <c r="A89" s="26"/>
      <c r="B89" s="27"/>
      <c r="C89" s="26"/>
      <c r="D89" s="26"/>
      <c r="E89" s="197" t="str">
        <f>E11</f>
        <v>12 - Zateplenie strešného plášťa</v>
      </c>
      <c r="F89" s="216"/>
      <c r="G89" s="216"/>
      <c r="H89" s="21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 x14ac:dyDescent="0.2">
      <c r="A91" s="26"/>
      <c r="B91" s="27"/>
      <c r="C91" s="23" t="s">
        <v>14</v>
      </c>
      <c r="D91" s="26"/>
      <c r="E91" s="26"/>
      <c r="F91" s="21" t="str">
        <f>F14</f>
        <v xml:space="preserve"> </v>
      </c>
      <c r="G91" s="26"/>
      <c r="H91" s="26"/>
      <c r="I91" s="23" t="s">
        <v>16</v>
      </c>
      <c r="J91" s="49" t="str">
        <f>IF(J14="","",J14)</f>
        <v>9.12.2019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" customHeight="1" x14ac:dyDescent="0.2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15" customHeight="1" x14ac:dyDescent="0.2">
      <c r="A93" s="26"/>
      <c r="B93" s="27"/>
      <c r="C93" s="23" t="s">
        <v>18</v>
      </c>
      <c r="D93" s="26"/>
      <c r="E93" s="26"/>
      <c r="F93" s="21" t="str">
        <f>E17</f>
        <v xml:space="preserve"> </v>
      </c>
      <c r="G93" s="26"/>
      <c r="H93" s="26"/>
      <c r="I93" s="23" t="s">
        <v>22</v>
      </c>
      <c r="J93" s="24" t="str">
        <f>E23</f>
        <v xml:space="preserve"> 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15" customHeight="1" x14ac:dyDescent="0.2">
      <c r="A94" s="26"/>
      <c r="B94" s="27"/>
      <c r="C94" s="23" t="s">
        <v>21</v>
      </c>
      <c r="D94" s="26"/>
      <c r="E94" s="26"/>
      <c r="F94" s="21" t="str">
        <f>IF(E20="","",E20)</f>
        <v xml:space="preserve"> </v>
      </c>
      <c r="G94" s="26"/>
      <c r="H94" s="26"/>
      <c r="I94" s="23" t="s">
        <v>24</v>
      </c>
      <c r="J94" s="24" t="str">
        <f>E26</f>
        <v xml:space="preserve"> 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 x14ac:dyDescent="0.2">
      <c r="A96" s="26"/>
      <c r="B96" s="27"/>
      <c r="C96" s="109" t="s">
        <v>101</v>
      </c>
      <c r="D96" s="101"/>
      <c r="E96" s="101"/>
      <c r="F96" s="101"/>
      <c r="G96" s="101"/>
      <c r="H96" s="101"/>
      <c r="I96" s="101"/>
      <c r="J96" s="110" t="s">
        <v>102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 x14ac:dyDescent="0.2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5" customHeight="1" x14ac:dyDescent="0.2">
      <c r="A98" s="26"/>
      <c r="B98" s="27"/>
      <c r="C98" s="111" t="s">
        <v>103</v>
      </c>
      <c r="D98" s="26"/>
      <c r="E98" s="26"/>
      <c r="F98" s="26"/>
      <c r="G98" s="26"/>
      <c r="H98" s="26"/>
      <c r="I98" s="26"/>
      <c r="J98" s="65"/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104</v>
      </c>
    </row>
    <row r="99" spans="1:47" s="9" customFormat="1" ht="24.9" customHeight="1" x14ac:dyDescent="0.2">
      <c r="B99" s="112"/>
      <c r="D99" s="113" t="s">
        <v>109</v>
      </c>
      <c r="E99" s="114"/>
      <c r="F99" s="114"/>
      <c r="G99" s="114"/>
      <c r="H99" s="114"/>
      <c r="I99" s="114"/>
      <c r="J99" s="115"/>
      <c r="L99" s="112"/>
    </row>
    <row r="100" spans="1:47" s="10" customFormat="1" ht="19.95" customHeight="1" x14ac:dyDescent="0.2">
      <c r="B100" s="116"/>
      <c r="D100" s="117" t="s">
        <v>112</v>
      </c>
      <c r="E100" s="118"/>
      <c r="F100" s="118"/>
      <c r="G100" s="118"/>
      <c r="H100" s="118"/>
      <c r="I100" s="118"/>
      <c r="J100" s="119"/>
      <c r="L100" s="116"/>
    </row>
    <row r="101" spans="1:47" s="10" customFormat="1" ht="19.95" customHeight="1" x14ac:dyDescent="0.2">
      <c r="B101" s="116"/>
      <c r="D101" s="117" t="s">
        <v>113</v>
      </c>
      <c r="E101" s="118"/>
      <c r="F101" s="118"/>
      <c r="G101" s="118"/>
      <c r="H101" s="118"/>
      <c r="I101" s="118"/>
      <c r="J101" s="119"/>
      <c r="L101" s="116"/>
    </row>
    <row r="102" spans="1:47" s="2" customFormat="1" ht="21.75" customHeight="1" x14ac:dyDescent="0.2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47" s="2" customFormat="1" ht="6.9" customHeight="1" x14ac:dyDescent="0.2">
      <c r="A103" s="26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7" spans="1:47" s="2" customFormat="1" ht="6.9" customHeight="1" x14ac:dyDescent="0.2">
      <c r="A107" s="26"/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24.9" customHeight="1" x14ac:dyDescent="0.2">
      <c r="A108" s="26"/>
      <c r="B108" s="27"/>
      <c r="C108" s="18" t="s">
        <v>592</v>
      </c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6.9" customHeight="1" x14ac:dyDescent="0.2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12" customHeight="1" x14ac:dyDescent="0.2">
      <c r="A110" s="26"/>
      <c r="B110" s="27"/>
      <c r="C110" s="23" t="s">
        <v>11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16.5" customHeight="1" x14ac:dyDescent="0.2">
      <c r="A111" s="26"/>
      <c r="B111" s="27"/>
      <c r="C111" s="26"/>
      <c r="D111" s="26"/>
      <c r="E111" s="217" t="str">
        <f>E7</f>
        <v>Zníženie energetickej náročnosti objektov ZTS Sabinov a.s.                                                                                     - SO 040d Obnova opláštenia haly povrchových úprav</v>
      </c>
      <c r="F111" s="218"/>
      <c r="G111" s="218"/>
      <c r="H111" s="218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1" customFormat="1" ht="12" customHeight="1" x14ac:dyDescent="0.2">
      <c r="B112" s="17"/>
      <c r="C112" s="23" t="s">
        <v>97</v>
      </c>
      <c r="L112" s="17"/>
    </row>
    <row r="113" spans="1:65" s="2" customFormat="1" ht="25.5" customHeight="1" x14ac:dyDescent="0.2">
      <c r="A113" s="26"/>
      <c r="B113" s="27"/>
      <c r="C113" s="26"/>
      <c r="D113" s="26"/>
      <c r="E113" s="217" t="s">
        <v>488</v>
      </c>
      <c r="F113" s="216"/>
      <c r="G113" s="216"/>
      <c r="H113" s="21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 x14ac:dyDescent="0.2">
      <c r="A114" s="26"/>
      <c r="B114" s="27"/>
      <c r="C114" s="23" t="s">
        <v>99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 x14ac:dyDescent="0.2">
      <c r="A115" s="26"/>
      <c r="B115" s="27"/>
      <c r="C115" s="26"/>
      <c r="D115" s="26"/>
      <c r="E115" s="197" t="str">
        <f>E11</f>
        <v>12 - Zateplenie strešného plášťa</v>
      </c>
      <c r="F115" s="216"/>
      <c r="G115" s="216"/>
      <c r="H115" s="21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" customHeight="1" x14ac:dyDescent="0.2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 x14ac:dyDescent="0.2">
      <c r="A117" s="26"/>
      <c r="B117" s="27"/>
      <c r="C117" s="23" t="s">
        <v>14</v>
      </c>
      <c r="D117" s="26"/>
      <c r="E117" s="26"/>
      <c r="F117" s="21" t="str">
        <f>F14</f>
        <v xml:space="preserve"> </v>
      </c>
      <c r="G117" s="26"/>
      <c r="H117" s="26"/>
      <c r="I117" s="23" t="s">
        <v>16</v>
      </c>
      <c r="J117" s="49" t="str">
        <f>IF(J14="","",J14)</f>
        <v>9.12.2019</v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" customHeight="1" x14ac:dyDescent="0.2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15" customHeight="1" x14ac:dyDescent="0.2">
      <c r="A119" s="26"/>
      <c r="B119" s="27"/>
      <c r="C119" s="23" t="s">
        <v>18</v>
      </c>
      <c r="D119" s="26"/>
      <c r="E119" s="26"/>
      <c r="F119" s="21" t="str">
        <f>E17</f>
        <v xml:space="preserve"> </v>
      </c>
      <c r="G119" s="26"/>
      <c r="H119" s="26"/>
      <c r="I119" s="23" t="s">
        <v>22</v>
      </c>
      <c r="J119" s="24" t="str">
        <f>E23</f>
        <v xml:space="preserve"> 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15" customHeight="1" x14ac:dyDescent="0.2">
      <c r="A120" s="26"/>
      <c r="B120" s="27"/>
      <c r="C120" s="23" t="s">
        <v>21</v>
      </c>
      <c r="D120" s="26"/>
      <c r="E120" s="26"/>
      <c r="F120" s="21" t="str">
        <f>IF(E20="","",E20)</f>
        <v xml:space="preserve"> </v>
      </c>
      <c r="G120" s="26"/>
      <c r="H120" s="26"/>
      <c r="I120" s="23" t="s">
        <v>24</v>
      </c>
      <c r="J120" s="24" t="str">
        <f>E26</f>
        <v xml:space="preserve"> 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35" customHeight="1" x14ac:dyDescent="0.2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 x14ac:dyDescent="0.2">
      <c r="A122" s="120"/>
      <c r="B122" s="121"/>
      <c r="C122" s="122" t="s">
        <v>114</v>
      </c>
      <c r="D122" s="123" t="s">
        <v>51</v>
      </c>
      <c r="E122" s="123" t="s">
        <v>47</v>
      </c>
      <c r="F122" s="123" t="s">
        <v>48</v>
      </c>
      <c r="G122" s="123" t="s">
        <v>115</v>
      </c>
      <c r="H122" s="123" t="s">
        <v>116</v>
      </c>
      <c r="I122" s="123" t="s">
        <v>117</v>
      </c>
      <c r="J122" s="124" t="s">
        <v>102</v>
      </c>
      <c r="K122" s="125" t="s">
        <v>118</v>
      </c>
      <c r="L122" s="126"/>
      <c r="M122" s="56" t="s">
        <v>1</v>
      </c>
      <c r="N122" s="57" t="s">
        <v>30</v>
      </c>
      <c r="O122" s="57" t="s">
        <v>119</v>
      </c>
      <c r="P122" s="57" t="s">
        <v>120</v>
      </c>
      <c r="Q122" s="57" t="s">
        <v>121</v>
      </c>
      <c r="R122" s="57" t="s">
        <v>122</v>
      </c>
      <c r="S122" s="57" t="s">
        <v>123</v>
      </c>
      <c r="T122" s="58" t="s">
        <v>124</v>
      </c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</row>
    <row r="123" spans="1:65" s="2" customFormat="1" ht="22.95" customHeight="1" x14ac:dyDescent="0.3">
      <c r="A123" s="26"/>
      <c r="B123" s="27"/>
      <c r="C123" s="63" t="s">
        <v>103</v>
      </c>
      <c r="D123" s="26"/>
      <c r="E123" s="26"/>
      <c r="F123" s="26"/>
      <c r="G123" s="26"/>
      <c r="H123" s="26"/>
      <c r="I123" s="26"/>
      <c r="J123" s="127"/>
      <c r="K123" s="26"/>
      <c r="L123" s="27"/>
      <c r="M123" s="59"/>
      <c r="N123" s="50"/>
      <c r="O123" s="60"/>
      <c r="P123" s="128">
        <f>P124</f>
        <v>26.832014000000001</v>
      </c>
      <c r="Q123" s="60"/>
      <c r="R123" s="128">
        <f>R124</f>
        <v>7.1975999999999998E-2</v>
      </c>
      <c r="S123" s="60"/>
      <c r="T123" s="129">
        <f>T124</f>
        <v>0.17418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65</v>
      </c>
      <c r="AU123" s="14" t="s">
        <v>104</v>
      </c>
      <c r="BK123" s="130">
        <f>BK124</f>
        <v>0</v>
      </c>
    </row>
    <row r="124" spans="1:65" s="12" customFormat="1" ht="25.95" customHeight="1" x14ac:dyDescent="0.25">
      <c r="B124" s="131"/>
      <c r="D124" s="132" t="s">
        <v>65</v>
      </c>
      <c r="E124" s="133" t="s">
        <v>234</v>
      </c>
      <c r="F124" s="133" t="s">
        <v>235</v>
      </c>
      <c r="J124" s="134"/>
      <c r="L124" s="131"/>
      <c r="M124" s="135"/>
      <c r="N124" s="136"/>
      <c r="O124" s="136"/>
      <c r="P124" s="137">
        <f>P125+P133</f>
        <v>26.832014000000001</v>
      </c>
      <c r="Q124" s="136"/>
      <c r="R124" s="137">
        <f>R125+R133</f>
        <v>7.1975999999999998E-2</v>
      </c>
      <c r="S124" s="136"/>
      <c r="T124" s="138">
        <f>T125+T133</f>
        <v>0.17418</v>
      </c>
      <c r="AR124" s="132" t="s">
        <v>79</v>
      </c>
      <c r="AT124" s="139" t="s">
        <v>65</v>
      </c>
      <c r="AU124" s="139" t="s">
        <v>66</v>
      </c>
      <c r="AY124" s="132" t="s">
        <v>127</v>
      </c>
      <c r="BK124" s="140">
        <f>BK125+BK133</f>
        <v>0</v>
      </c>
    </row>
    <row r="125" spans="1:65" s="12" customFormat="1" ht="22.95" customHeight="1" x14ac:dyDescent="0.25">
      <c r="B125" s="131"/>
      <c r="D125" s="132" t="s">
        <v>65</v>
      </c>
      <c r="E125" s="141" t="s">
        <v>270</v>
      </c>
      <c r="F125" s="141" t="s">
        <v>271</v>
      </c>
      <c r="J125" s="142"/>
      <c r="L125" s="131"/>
      <c r="M125" s="135"/>
      <c r="N125" s="136"/>
      <c r="O125" s="136"/>
      <c r="P125" s="137">
        <f>SUM(P126:P132)</f>
        <v>25.803814000000003</v>
      </c>
      <c r="Q125" s="136"/>
      <c r="R125" s="137">
        <f>SUM(R126:R132)</f>
        <v>7.1875999999999995E-2</v>
      </c>
      <c r="S125" s="136"/>
      <c r="T125" s="138">
        <f>SUM(T126:T132)</f>
        <v>0.17418</v>
      </c>
      <c r="AR125" s="132" t="s">
        <v>79</v>
      </c>
      <c r="AT125" s="139" t="s">
        <v>65</v>
      </c>
      <c r="AU125" s="139" t="s">
        <v>73</v>
      </c>
      <c r="AY125" s="132" t="s">
        <v>127</v>
      </c>
      <c r="BK125" s="140">
        <f>SUM(BK126:BK132)</f>
        <v>0</v>
      </c>
    </row>
    <row r="126" spans="1:65" s="2" customFormat="1" ht="24" customHeight="1" x14ac:dyDescent="0.2">
      <c r="A126" s="26"/>
      <c r="B126" s="143"/>
      <c r="C126" s="144" t="s">
        <v>73</v>
      </c>
      <c r="D126" s="144" t="s">
        <v>130</v>
      </c>
      <c r="E126" s="145" t="s">
        <v>551</v>
      </c>
      <c r="F126" s="146" t="s">
        <v>552</v>
      </c>
      <c r="G126" s="147" t="s">
        <v>186</v>
      </c>
      <c r="H126" s="148">
        <v>18</v>
      </c>
      <c r="I126" s="149"/>
      <c r="J126" s="149"/>
      <c r="K126" s="150"/>
      <c r="L126" s="27"/>
      <c r="M126" s="151" t="s">
        <v>1</v>
      </c>
      <c r="N126" s="152" t="s">
        <v>32</v>
      </c>
      <c r="O126" s="153">
        <v>5.6000000000000001E-2</v>
      </c>
      <c r="P126" s="153">
        <f t="shared" ref="P126:P132" si="0">O126*H126</f>
        <v>1.008</v>
      </c>
      <c r="Q126" s="153">
        <v>0</v>
      </c>
      <c r="R126" s="153">
        <f t="shared" ref="R126:R132" si="1">Q126*H126</f>
        <v>0</v>
      </c>
      <c r="S126" s="153">
        <v>3.47E-3</v>
      </c>
      <c r="T126" s="154">
        <f t="shared" ref="T126:T132" si="2">S126*H126</f>
        <v>6.2460000000000002E-2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5" t="s">
        <v>188</v>
      </c>
      <c r="AT126" s="155" t="s">
        <v>130</v>
      </c>
      <c r="AU126" s="155" t="s">
        <v>79</v>
      </c>
      <c r="AY126" s="14" t="s">
        <v>127</v>
      </c>
      <c r="BE126" s="156">
        <f t="shared" ref="BE126:BE132" si="3">IF(N126="základná",J126,0)</f>
        <v>0</v>
      </c>
      <c r="BF126" s="156">
        <f t="shared" ref="BF126:BF132" si="4">IF(N126="znížená",J126,0)</f>
        <v>0</v>
      </c>
      <c r="BG126" s="156">
        <f t="shared" ref="BG126:BG132" si="5">IF(N126="zákl. prenesená",J126,0)</f>
        <v>0</v>
      </c>
      <c r="BH126" s="156">
        <f t="shared" ref="BH126:BH132" si="6">IF(N126="zníž. prenesená",J126,0)</f>
        <v>0</v>
      </c>
      <c r="BI126" s="156">
        <f t="shared" ref="BI126:BI132" si="7">IF(N126="nulová",J126,0)</f>
        <v>0</v>
      </c>
      <c r="BJ126" s="14" t="s">
        <v>79</v>
      </c>
      <c r="BK126" s="156">
        <f t="shared" ref="BK126:BK132" si="8">ROUND(I126*H126,2)</f>
        <v>0</v>
      </c>
      <c r="BL126" s="14" t="s">
        <v>188</v>
      </c>
      <c r="BM126" s="155" t="s">
        <v>553</v>
      </c>
    </row>
    <row r="127" spans="1:65" s="2" customFormat="1" ht="24" customHeight="1" x14ac:dyDescent="0.2">
      <c r="A127" s="26"/>
      <c r="B127" s="143"/>
      <c r="C127" s="144" t="s">
        <v>79</v>
      </c>
      <c r="D127" s="144" t="s">
        <v>130</v>
      </c>
      <c r="E127" s="145" t="s">
        <v>554</v>
      </c>
      <c r="F127" s="146" t="s">
        <v>555</v>
      </c>
      <c r="G127" s="147" t="s">
        <v>186</v>
      </c>
      <c r="H127" s="148">
        <v>4.7</v>
      </c>
      <c r="I127" s="149"/>
      <c r="J127" s="149"/>
      <c r="K127" s="150"/>
      <c r="L127" s="27"/>
      <c r="M127" s="151" t="s">
        <v>1</v>
      </c>
      <c r="N127" s="152" t="s">
        <v>32</v>
      </c>
      <c r="O127" s="153">
        <v>0.89554</v>
      </c>
      <c r="P127" s="153">
        <f t="shared" si="0"/>
        <v>4.2090380000000005</v>
      </c>
      <c r="Q127" s="153">
        <v>2.4499999999999999E-3</v>
      </c>
      <c r="R127" s="153">
        <f t="shared" si="1"/>
        <v>1.1515000000000001E-2</v>
      </c>
      <c r="S127" s="153">
        <v>0</v>
      </c>
      <c r="T127" s="154">
        <f t="shared" si="2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5" t="s">
        <v>188</v>
      </c>
      <c r="AT127" s="155" t="s">
        <v>130</v>
      </c>
      <c r="AU127" s="155" t="s">
        <v>79</v>
      </c>
      <c r="AY127" s="14" t="s">
        <v>127</v>
      </c>
      <c r="BE127" s="156">
        <f t="shared" si="3"/>
        <v>0</v>
      </c>
      <c r="BF127" s="156">
        <f t="shared" si="4"/>
        <v>0</v>
      </c>
      <c r="BG127" s="156">
        <f t="shared" si="5"/>
        <v>0</v>
      </c>
      <c r="BH127" s="156">
        <f t="shared" si="6"/>
        <v>0</v>
      </c>
      <c r="BI127" s="156">
        <f t="shared" si="7"/>
        <v>0</v>
      </c>
      <c r="BJ127" s="14" t="s">
        <v>79</v>
      </c>
      <c r="BK127" s="156">
        <f t="shared" si="8"/>
        <v>0</v>
      </c>
      <c r="BL127" s="14" t="s">
        <v>188</v>
      </c>
      <c r="BM127" s="155" t="s">
        <v>556</v>
      </c>
    </row>
    <row r="128" spans="1:65" s="2" customFormat="1" ht="24" customHeight="1" x14ac:dyDescent="0.2">
      <c r="A128" s="26"/>
      <c r="B128" s="143"/>
      <c r="C128" s="144" t="s">
        <v>139</v>
      </c>
      <c r="D128" s="144" t="s">
        <v>130</v>
      </c>
      <c r="E128" s="145" t="s">
        <v>557</v>
      </c>
      <c r="F128" s="146" t="s">
        <v>558</v>
      </c>
      <c r="G128" s="147" t="s">
        <v>186</v>
      </c>
      <c r="H128" s="148">
        <v>13.3</v>
      </c>
      <c r="I128" s="149"/>
      <c r="J128" s="149"/>
      <c r="K128" s="150"/>
      <c r="L128" s="27"/>
      <c r="M128" s="151" t="s">
        <v>1</v>
      </c>
      <c r="N128" s="152" t="s">
        <v>32</v>
      </c>
      <c r="O128" s="153">
        <v>0.89690000000000003</v>
      </c>
      <c r="P128" s="153">
        <f t="shared" si="0"/>
        <v>11.928770000000002</v>
      </c>
      <c r="Q128" s="153">
        <v>3.0500000000000002E-3</v>
      </c>
      <c r="R128" s="153">
        <f t="shared" si="1"/>
        <v>4.0565000000000004E-2</v>
      </c>
      <c r="S128" s="153">
        <v>0</v>
      </c>
      <c r="T128" s="154">
        <f t="shared" si="2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5" t="s">
        <v>188</v>
      </c>
      <c r="AT128" s="155" t="s">
        <v>130</v>
      </c>
      <c r="AU128" s="155" t="s">
        <v>79</v>
      </c>
      <c r="AY128" s="14" t="s">
        <v>127</v>
      </c>
      <c r="BE128" s="156">
        <f t="shared" si="3"/>
        <v>0</v>
      </c>
      <c r="BF128" s="156">
        <f t="shared" si="4"/>
        <v>0</v>
      </c>
      <c r="BG128" s="156">
        <f t="shared" si="5"/>
        <v>0</v>
      </c>
      <c r="BH128" s="156">
        <f t="shared" si="6"/>
        <v>0</v>
      </c>
      <c r="BI128" s="156">
        <f t="shared" si="7"/>
        <v>0</v>
      </c>
      <c r="BJ128" s="14" t="s">
        <v>79</v>
      </c>
      <c r="BK128" s="156">
        <f t="shared" si="8"/>
        <v>0</v>
      </c>
      <c r="BL128" s="14" t="s">
        <v>188</v>
      </c>
      <c r="BM128" s="155" t="s">
        <v>559</v>
      </c>
    </row>
    <row r="129" spans="1:65" s="2" customFormat="1" ht="24" customHeight="1" x14ac:dyDescent="0.2">
      <c r="A129" s="26"/>
      <c r="B129" s="143"/>
      <c r="C129" s="144" t="s">
        <v>134</v>
      </c>
      <c r="D129" s="144" t="s">
        <v>130</v>
      </c>
      <c r="E129" s="145" t="s">
        <v>560</v>
      </c>
      <c r="F129" s="146" t="s">
        <v>561</v>
      </c>
      <c r="G129" s="147" t="s">
        <v>458</v>
      </c>
      <c r="H129" s="148">
        <v>4</v>
      </c>
      <c r="I129" s="149"/>
      <c r="J129" s="149"/>
      <c r="K129" s="150"/>
      <c r="L129" s="27"/>
      <c r="M129" s="151" t="s">
        <v>1</v>
      </c>
      <c r="N129" s="152" t="s">
        <v>32</v>
      </c>
      <c r="O129" s="153">
        <v>0</v>
      </c>
      <c r="P129" s="153">
        <f t="shared" si="0"/>
        <v>0</v>
      </c>
      <c r="Q129" s="153">
        <v>0</v>
      </c>
      <c r="R129" s="153">
        <f t="shared" si="1"/>
        <v>0</v>
      </c>
      <c r="S129" s="153">
        <v>0</v>
      </c>
      <c r="T129" s="154">
        <f t="shared" si="2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5" t="s">
        <v>188</v>
      </c>
      <c r="AT129" s="155" t="s">
        <v>130</v>
      </c>
      <c r="AU129" s="155" t="s">
        <v>79</v>
      </c>
      <c r="AY129" s="14" t="s">
        <v>127</v>
      </c>
      <c r="BE129" s="156">
        <f t="shared" si="3"/>
        <v>0</v>
      </c>
      <c r="BF129" s="156">
        <f t="shared" si="4"/>
        <v>0</v>
      </c>
      <c r="BG129" s="156">
        <f t="shared" si="5"/>
        <v>0</v>
      </c>
      <c r="BH129" s="156">
        <f t="shared" si="6"/>
        <v>0</v>
      </c>
      <c r="BI129" s="156">
        <f t="shared" si="7"/>
        <v>0</v>
      </c>
      <c r="BJ129" s="14" t="s">
        <v>79</v>
      </c>
      <c r="BK129" s="156">
        <f t="shared" si="8"/>
        <v>0</v>
      </c>
      <c r="BL129" s="14" t="s">
        <v>188</v>
      </c>
      <c r="BM129" s="155" t="s">
        <v>562</v>
      </c>
    </row>
    <row r="130" spans="1:65" s="2" customFormat="1" ht="24" customHeight="1" x14ac:dyDescent="0.2">
      <c r="A130" s="26"/>
      <c r="B130" s="143"/>
      <c r="C130" s="144" t="s">
        <v>146</v>
      </c>
      <c r="D130" s="144" t="s">
        <v>130</v>
      </c>
      <c r="E130" s="145" t="s">
        <v>563</v>
      </c>
      <c r="F130" s="146" t="s">
        <v>564</v>
      </c>
      <c r="G130" s="147" t="s">
        <v>186</v>
      </c>
      <c r="H130" s="148">
        <v>9.8000000000000007</v>
      </c>
      <c r="I130" s="149"/>
      <c r="J130" s="149"/>
      <c r="K130" s="150"/>
      <c r="L130" s="27"/>
      <c r="M130" s="151" t="s">
        <v>1</v>
      </c>
      <c r="N130" s="152" t="s">
        <v>32</v>
      </c>
      <c r="O130" s="153">
        <v>0.65947</v>
      </c>
      <c r="P130" s="153">
        <f t="shared" si="0"/>
        <v>6.4628060000000005</v>
      </c>
      <c r="Q130" s="153">
        <v>2.0200000000000001E-3</v>
      </c>
      <c r="R130" s="153">
        <f t="shared" si="1"/>
        <v>1.9796000000000001E-2</v>
      </c>
      <c r="S130" s="153">
        <v>0</v>
      </c>
      <c r="T130" s="154">
        <f t="shared" si="2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188</v>
      </c>
      <c r="AT130" s="155" t="s">
        <v>130</v>
      </c>
      <c r="AU130" s="155" t="s">
        <v>79</v>
      </c>
      <c r="AY130" s="14" t="s">
        <v>127</v>
      </c>
      <c r="BE130" s="156">
        <f t="shared" si="3"/>
        <v>0</v>
      </c>
      <c r="BF130" s="156">
        <f t="shared" si="4"/>
        <v>0</v>
      </c>
      <c r="BG130" s="156">
        <f t="shared" si="5"/>
        <v>0</v>
      </c>
      <c r="BH130" s="156">
        <f t="shared" si="6"/>
        <v>0</v>
      </c>
      <c r="BI130" s="156">
        <f t="shared" si="7"/>
        <v>0</v>
      </c>
      <c r="BJ130" s="14" t="s">
        <v>79</v>
      </c>
      <c r="BK130" s="156">
        <f t="shared" si="8"/>
        <v>0</v>
      </c>
      <c r="BL130" s="14" t="s">
        <v>188</v>
      </c>
      <c r="BM130" s="155" t="s">
        <v>565</v>
      </c>
    </row>
    <row r="131" spans="1:65" s="2" customFormat="1" ht="24" customHeight="1" x14ac:dyDescent="0.2">
      <c r="A131" s="26"/>
      <c r="B131" s="143"/>
      <c r="C131" s="144" t="s">
        <v>128</v>
      </c>
      <c r="D131" s="144" t="s">
        <v>130</v>
      </c>
      <c r="E131" s="145" t="s">
        <v>566</v>
      </c>
      <c r="F131" s="146" t="s">
        <v>567</v>
      </c>
      <c r="G131" s="147" t="s">
        <v>186</v>
      </c>
      <c r="H131" s="148">
        <v>29.4</v>
      </c>
      <c r="I131" s="149"/>
      <c r="J131" s="149"/>
      <c r="K131" s="150"/>
      <c r="L131" s="27"/>
      <c r="M131" s="151" t="s">
        <v>1</v>
      </c>
      <c r="N131" s="152" t="s">
        <v>32</v>
      </c>
      <c r="O131" s="153">
        <v>0</v>
      </c>
      <c r="P131" s="153">
        <f t="shared" si="0"/>
        <v>0</v>
      </c>
      <c r="Q131" s="153">
        <v>0</v>
      </c>
      <c r="R131" s="153">
        <f t="shared" si="1"/>
        <v>0</v>
      </c>
      <c r="S131" s="153">
        <v>0</v>
      </c>
      <c r="T131" s="154">
        <f t="shared" si="2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188</v>
      </c>
      <c r="AT131" s="155" t="s">
        <v>130</v>
      </c>
      <c r="AU131" s="155" t="s">
        <v>79</v>
      </c>
      <c r="AY131" s="14" t="s">
        <v>127</v>
      </c>
      <c r="BE131" s="156">
        <f t="shared" si="3"/>
        <v>0</v>
      </c>
      <c r="BF131" s="156">
        <f t="shared" si="4"/>
        <v>0</v>
      </c>
      <c r="BG131" s="156">
        <f t="shared" si="5"/>
        <v>0</v>
      </c>
      <c r="BH131" s="156">
        <f t="shared" si="6"/>
        <v>0</v>
      </c>
      <c r="BI131" s="156">
        <f t="shared" si="7"/>
        <v>0</v>
      </c>
      <c r="BJ131" s="14" t="s">
        <v>79</v>
      </c>
      <c r="BK131" s="156">
        <f t="shared" si="8"/>
        <v>0</v>
      </c>
      <c r="BL131" s="14" t="s">
        <v>188</v>
      </c>
      <c r="BM131" s="155" t="s">
        <v>568</v>
      </c>
    </row>
    <row r="132" spans="1:65" s="2" customFormat="1" ht="24" customHeight="1" x14ac:dyDescent="0.2">
      <c r="A132" s="26"/>
      <c r="B132" s="143"/>
      <c r="C132" s="144" t="s">
        <v>153</v>
      </c>
      <c r="D132" s="144" t="s">
        <v>130</v>
      </c>
      <c r="E132" s="145" t="s">
        <v>569</v>
      </c>
      <c r="F132" s="146" t="s">
        <v>570</v>
      </c>
      <c r="G132" s="147" t="s">
        <v>186</v>
      </c>
      <c r="H132" s="148">
        <v>39.200000000000003</v>
      </c>
      <c r="I132" s="149"/>
      <c r="J132" s="149"/>
      <c r="K132" s="150"/>
      <c r="L132" s="27"/>
      <c r="M132" s="151" t="s">
        <v>1</v>
      </c>
      <c r="N132" s="152" t="s">
        <v>32</v>
      </c>
      <c r="O132" s="153">
        <v>5.6000000000000001E-2</v>
      </c>
      <c r="P132" s="153">
        <f t="shared" si="0"/>
        <v>2.1952000000000003</v>
      </c>
      <c r="Q132" s="153">
        <v>0</v>
      </c>
      <c r="R132" s="153">
        <f t="shared" si="1"/>
        <v>0</v>
      </c>
      <c r="S132" s="153">
        <v>2.8500000000000001E-3</v>
      </c>
      <c r="T132" s="154">
        <f t="shared" si="2"/>
        <v>0.11172000000000001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188</v>
      </c>
      <c r="AT132" s="155" t="s">
        <v>130</v>
      </c>
      <c r="AU132" s="155" t="s">
        <v>79</v>
      </c>
      <c r="AY132" s="14" t="s">
        <v>127</v>
      </c>
      <c r="BE132" s="156">
        <f t="shared" si="3"/>
        <v>0</v>
      </c>
      <c r="BF132" s="156">
        <f t="shared" si="4"/>
        <v>0</v>
      </c>
      <c r="BG132" s="156">
        <f t="shared" si="5"/>
        <v>0</v>
      </c>
      <c r="BH132" s="156">
        <f t="shared" si="6"/>
        <v>0</v>
      </c>
      <c r="BI132" s="156">
        <f t="shared" si="7"/>
        <v>0</v>
      </c>
      <c r="BJ132" s="14" t="s">
        <v>79</v>
      </c>
      <c r="BK132" s="156">
        <f t="shared" si="8"/>
        <v>0</v>
      </c>
      <c r="BL132" s="14" t="s">
        <v>188</v>
      </c>
      <c r="BM132" s="155" t="s">
        <v>571</v>
      </c>
    </row>
    <row r="133" spans="1:65" s="12" customFormat="1" ht="22.95" customHeight="1" x14ac:dyDescent="0.25">
      <c r="B133" s="131"/>
      <c r="D133" s="132" t="s">
        <v>65</v>
      </c>
      <c r="E133" s="141" t="s">
        <v>312</v>
      </c>
      <c r="F133" s="141" t="s">
        <v>313</v>
      </c>
      <c r="J133" s="142"/>
      <c r="L133" s="131"/>
      <c r="M133" s="135"/>
      <c r="N133" s="136"/>
      <c r="O133" s="136"/>
      <c r="P133" s="137">
        <f>SUM(P134:P135)</f>
        <v>1.0282</v>
      </c>
      <c r="Q133" s="136"/>
      <c r="R133" s="137">
        <f>SUM(R134:R135)</f>
        <v>1E-4</v>
      </c>
      <c r="S133" s="136"/>
      <c r="T133" s="138">
        <f>SUM(T134:T135)</f>
        <v>0</v>
      </c>
      <c r="AR133" s="132" t="s">
        <v>79</v>
      </c>
      <c r="AT133" s="139" t="s">
        <v>65</v>
      </c>
      <c r="AU133" s="139" t="s">
        <v>73</v>
      </c>
      <c r="AY133" s="132" t="s">
        <v>127</v>
      </c>
      <c r="BK133" s="140">
        <f>SUM(BK134:BK135)</f>
        <v>0</v>
      </c>
    </row>
    <row r="134" spans="1:65" s="2" customFormat="1" ht="24" customHeight="1" x14ac:dyDescent="0.2">
      <c r="A134" s="26"/>
      <c r="B134" s="143"/>
      <c r="C134" s="144" t="s">
        <v>157</v>
      </c>
      <c r="D134" s="144" t="s">
        <v>130</v>
      </c>
      <c r="E134" s="145" t="s">
        <v>572</v>
      </c>
      <c r="F134" s="146" t="s">
        <v>573</v>
      </c>
      <c r="G134" s="147" t="s">
        <v>574</v>
      </c>
      <c r="H134" s="148">
        <v>1</v>
      </c>
      <c r="I134" s="149"/>
      <c r="J134" s="149"/>
      <c r="K134" s="150"/>
      <c r="L134" s="27"/>
      <c r="M134" s="151" t="s">
        <v>1</v>
      </c>
      <c r="N134" s="152" t="s">
        <v>32</v>
      </c>
      <c r="O134" s="153">
        <v>0.5141</v>
      </c>
      <c r="P134" s="153">
        <f>O134*H134</f>
        <v>0.5141</v>
      </c>
      <c r="Q134" s="153">
        <v>5.0000000000000002E-5</v>
      </c>
      <c r="R134" s="153">
        <f>Q134*H134</f>
        <v>5.0000000000000002E-5</v>
      </c>
      <c r="S134" s="153">
        <v>0</v>
      </c>
      <c r="T134" s="154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188</v>
      </c>
      <c r="AT134" s="155" t="s">
        <v>130</v>
      </c>
      <c r="AU134" s="155" t="s">
        <v>79</v>
      </c>
      <c r="AY134" s="14" t="s">
        <v>127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4" t="s">
        <v>79</v>
      </c>
      <c r="BK134" s="156">
        <f>ROUND(I134*H134,2)</f>
        <v>0</v>
      </c>
      <c r="BL134" s="14" t="s">
        <v>188</v>
      </c>
      <c r="BM134" s="155" t="s">
        <v>575</v>
      </c>
    </row>
    <row r="135" spans="1:65" s="2" customFormat="1" ht="24" customHeight="1" x14ac:dyDescent="0.2">
      <c r="A135" s="26"/>
      <c r="B135" s="143"/>
      <c r="C135" s="144" t="s">
        <v>161</v>
      </c>
      <c r="D135" s="144" t="s">
        <v>130</v>
      </c>
      <c r="E135" s="145" t="s">
        <v>576</v>
      </c>
      <c r="F135" s="146" t="s">
        <v>577</v>
      </c>
      <c r="G135" s="147" t="s">
        <v>574</v>
      </c>
      <c r="H135" s="148">
        <v>1</v>
      </c>
      <c r="I135" s="149"/>
      <c r="J135" s="149"/>
      <c r="K135" s="150"/>
      <c r="L135" s="27"/>
      <c r="M135" s="167" t="s">
        <v>1</v>
      </c>
      <c r="N135" s="168" t="s">
        <v>32</v>
      </c>
      <c r="O135" s="169">
        <v>0.5141</v>
      </c>
      <c r="P135" s="169">
        <f>O135*H135</f>
        <v>0.5141</v>
      </c>
      <c r="Q135" s="169">
        <v>5.0000000000000002E-5</v>
      </c>
      <c r="R135" s="169">
        <f>Q135*H135</f>
        <v>5.0000000000000002E-5</v>
      </c>
      <c r="S135" s="169">
        <v>0</v>
      </c>
      <c r="T135" s="170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188</v>
      </c>
      <c r="AT135" s="155" t="s">
        <v>130</v>
      </c>
      <c r="AU135" s="155" t="s">
        <v>79</v>
      </c>
      <c r="AY135" s="14" t="s">
        <v>127</v>
      </c>
      <c r="BE135" s="156">
        <f>IF(N135="základná",J135,0)</f>
        <v>0</v>
      </c>
      <c r="BF135" s="156">
        <f>IF(N135="znížená",J135,0)</f>
        <v>0</v>
      </c>
      <c r="BG135" s="156">
        <f>IF(N135="zákl. prenesená",J135,0)</f>
        <v>0</v>
      </c>
      <c r="BH135" s="156">
        <f>IF(N135="zníž. prenesená",J135,0)</f>
        <v>0</v>
      </c>
      <c r="BI135" s="156">
        <f>IF(N135="nulová",J135,0)</f>
        <v>0</v>
      </c>
      <c r="BJ135" s="14" t="s">
        <v>79</v>
      </c>
      <c r="BK135" s="156">
        <f>ROUND(I135*H135,2)</f>
        <v>0</v>
      </c>
      <c r="BL135" s="14" t="s">
        <v>188</v>
      </c>
      <c r="BM135" s="155" t="s">
        <v>578</v>
      </c>
    </row>
    <row r="136" spans="1:65" s="2" customFormat="1" ht="6.9" customHeight="1" x14ac:dyDescent="0.2">
      <c r="A136" s="26"/>
      <c r="B136" s="41"/>
      <c r="C136" s="42"/>
      <c r="D136" s="42"/>
      <c r="E136" s="42"/>
      <c r="F136" s="42"/>
      <c r="G136" s="42"/>
      <c r="H136" s="42"/>
      <c r="I136" s="42"/>
      <c r="J136" s="42"/>
      <c r="K136" s="42"/>
      <c r="L136" s="27"/>
      <c r="M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</row>
  </sheetData>
  <autoFilter ref="C122:K135"/>
  <mergeCells count="13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  <mergeCell ref="F22:F23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27"/>
  <sheetViews>
    <sheetView showGridLines="0" topLeftCell="A103" workbookViewId="0">
      <selection activeCell="E6" sqref="E6"/>
    </sheetView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x14ac:dyDescent="0.2">
      <c r="A1" s="92"/>
    </row>
    <row r="2" spans="1:46" s="1" customFormat="1" ht="36.9" customHeight="1" x14ac:dyDescent="0.2">
      <c r="L2" s="176" t="s">
        <v>5</v>
      </c>
      <c r="M2" s="177"/>
      <c r="N2" s="177"/>
      <c r="O2" s="177"/>
      <c r="P2" s="177"/>
      <c r="Q2" s="177"/>
      <c r="R2" s="177"/>
      <c r="S2" s="177"/>
      <c r="T2" s="177"/>
      <c r="U2" s="177"/>
      <c r="V2" s="177"/>
      <c r="AT2" s="14" t="s">
        <v>96</v>
      </c>
    </row>
    <row r="3" spans="1:46" s="1" customFormat="1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" customHeight="1" x14ac:dyDescent="0.2">
      <c r="B4" s="17"/>
      <c r="D4" s="18" t="s">
        <v>593</v>
      </c>
      <c r="L4" s="17"/>
      <c r="M4" s="93" t="s">
        <v>8</v>
      </c>
      <c r="AT4" s="14" t="s">
        <v>3</v>
      </c>
    </row>
    <row r="5" spans="1:46" s="1" customFormat="1" ht="6.9" customHeight="1" x14ac:dyDescent="0.2">
      <c r="B5" s="17"/>
      <c r="L5" s="17"/>
    </row>
    <row r="6" spans="1:46" s="1" customFormat="1" ht="12" customHeight="1" x14ac:dyDescent="0.2">
      <c r="B6" s="17"/>
      <c r="D6" s="23" t="s">
        <v>11</v>
      </c>
      <c r="L6" s="17"/>
    </row>
    <row r="7" spans="1:46" s="1" customFormat="1" ht="16.5" customHeight="1" x14ac:dyDescent="0.2">
      <c r="B7" s="17"/>
      <c r="E7" s="217" t="str">
        <f>'Rekapitulácia stavby'!K6</f>
        <v>Zníženie energetickej náročnosti objektov ZTS Sabinov a.s.                                                                                     - SO 040d Obnova opláštenia haly povrchových úprav</v>
      </c>
      <c r="F7" s="218"/>
      <c r="G7" s="218"/>
      <c r="H7" s="218"/>
      <c r="L7" s="17"/>
    </row>
    <row r="8" spans="1:46" s="1" customFormat="1" ht="12" customHeight="1" x14ac:dyDescent="0.2">
      <c r="B8" s="17"/>
      <c r="D8" s="23" t="s">
        <v>97</v>
      </c>
      <c r="L8" s="17"/>
    </row>
    <row r="9" spans="1:46" s="2" customFormat="1" ht="25.5" customHeight="1" x14ac:dyDescent="0.2">
      <c r="A9" s="26"/>
      <c r="B9" s="27"/>
      <c r="C9" s="26"/>
      <c r="D9" s="26"/>
      <c r="E9" s="217" t="s">
        <v>488</v>
      </c>
      <c r="F9" s="216"/>
      <c r="G9" s="216"/>
      <c r="H9" s="216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 x14ac:dyDescent="0.2">
      <c r="A10" s="26"/>
      <c r="B10" s="27"/>
      <c r="C10" s="26"/>
      <c r="D10" s="23" t="s">
        <v>99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 x14ac:dyDescent="0.2">
      <c r="A11" s="26"/>
      <c r="B11" s="27"/>
      <c r="C11" s="26"/>
      <c r="D11" s="26"/>
      <c r="E11" s="197" t="s">
        <v>579</v>
      </c>
      <c r="F11" s="216"/>
      <c r="G11" s="216"/>
      <c r="H11" s="21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x14ac:dyDescent="0.2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 x14ac:dyDescent="0.2">
      <c r="A13" s="26"/>
      <c r="B13" s="27"/>
      <c r="C13" s="26"/>
      <c r="D13" s="23" t="s">
        <v>12</v>
      </c>
      <c r="E13" s="26"/>
      <c r="F13" s="21" t="s">
        <v>1</v>
      </c>
      <c r="G13" s="26"/>
      <c r="H13" s="26"/>
      <c r="I13" s="23" t="s">
        <v>13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 x14ac:dyDescent="0.2">
      <c r="A14" s="26"/>
      <c r="B14" s="27"/>
      <c r="C14" s="26"/>
      <c r="D14" s="23" t="s">
        <v>14</v>
      </c>
      <c r="E14" s="26"/>
      <c r="F14" s="21" t="s">
        <v>15</v>
      </c>
      <c r="G14" s="26"/>
      <c r="H14" s="26"/>
      <c r="I14" s="23" t="s">
        <v>16</v>
      </c>
      <c r="J14" s="49" t="str">
        <f>'Rekapitulácia stavby'!AN8</f>
        <v>9.12.2019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5" customHeight="1" x14ac:dyDescent="0.2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 x14ac:dyDescent="0.2">
      <c r="A16" s="26"/>
      <c r="B16" s="27"/>
      <c r="C16" s="26"/>
      <c r="D16" s="23" t="s">
        <v>18</v>
      </c>
      <c r="E16" s="26"/>
      <c r="F16" s="172" t="s">
        <v>596</v>
      </c>
      <c r="G16" s="26"/>
      <c r="H16" s="26"/>
      <c r="I16" s="23" t="s">
        <v>19</v>
      </c>
      <c r="J16" s="21" t="str">
        <f>IF('Rekapitulácia stavby'!AN10="","",'Rekapitulácia stavby'!AN10)</f>
        <v>00590797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 x14ac:dyDescent="0.2">
      <c r="A17" s="26"/>
      <c r="B17" s="27"/>
      <c r="C17" s="26"/>
      <c r="D17" s="26"/>
      <c r="E17" s="21" t="str">
        <f>IF('Rekapitulácia stavby'!E11="","",'Rekapitulácia stavby'!E11)</f>
        <v xml:space="preserve"> </v>
      </c>
      <c r="F17" s="26"/>
      <c r="G17" s="26"/>
      <c r="H17" s="26"/>
      <c r="I17" s="23" t="s">
        <v>20</v>
      </c>
      <c r="J17" s="21" t="str">
        <f>IF('Rekapitulácia stavby'!AN11="","",'Rekapitulácia stavby'!AN11)</f>
        <v>SK2020524759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" customHeight="1" x14ac:dyDescent="0.2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 x14ac:dyDescent="0.2">
      <c r="A19" s="26"/>
      <c r="B19" s="27"/>
      <c r="C19" s="26"/>
      <c r="D19" s="23" t="s">
        <v>21</v>
      </c>
      <c r="E19" s="26"/>
      <c r="F19" s="26"/>
      <c r="G19" s="26"/>
      <c r="H19" s="26"/>
      <c r="I19" s="23" t="s">
        <v>19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 x14ac:dyDescent="0.2">
      <c r="A20" s="26"/>
      <c r="B20" s="27"/>
      <c r="C20" s="26"/>
      <c r="D20" s="26"/>
      <c r="E20" s="182" t="str">
        <f>'Rekapitulácia stavby'!E14</f>
        <v xml:space="preserve"> </v>
      </c>
      <c r="F20" s="182"/>
      <c r="G20" s="182"/>
      <c r="H20" s="182"/>
      <c r="I20" s="23" t="s">
        <v>20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" customHeight="1" x14ac:dyDescent="0.2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 x14ac:dyDescent="0.2">
      <c r="A22" s="26"/>
      <c r="B22" s="27"/>
      <c r="C22" s="26"/>
      <c r="D22" s="23" t="s">
        <v>22</v>
      </c>
      <c r="E22" s="26"/>
      <c r="F22" s="219" t="s">
        <v>597</v>
      </c>
      <c r="G22" s="26"/>
      <c r="H22" s="26"/>
      <c r="I22" s="23" t="s">
        <v>19</v>
      </c>
      <c r="J22" s="21" t="str">
        <f>IF('Rekapitulácia stavby'!AN16="","",'Rekapitulácia stavby'!AN16)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 x14ac:dyDescent="0.2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20"/>
      <c r="G23" s="26"/>
      <c r="H23" s="26"/>
      <c r="I23" s="23" t="s">
        <v>20</v>
      </c>
      <c r="J23" s="21" t="str">
        <f>IF('Rekapitulácia stavby'!AN17="","",'Rekapitulácia stavby'!AN17)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" customHeight="1" x14ac:dyDescent="0.2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 x14ac:dyDescent="0.2">
      <c r="A25" s="26"/>
      <c r="B25" s="27"/>
      <c r="C25" s="26"/>
      <c r="D25" s="23" t="s">
        <v>24</v>
      </c>
      <c r="E25" s="26"/>
      <c r="F25" s="172" t="s">
        <v>598</v>
      </c>
      <c r="G25" s="26"/>
      <c r="H25" s="26"/>
      <c r="I25" s="23" t="s">
        <v>19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 x14ac:dyDescent="0.2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20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 x14ac:dyDescent="0.2">
      <c r="A28" s="26"/>
      <c r="B28" s="27"/>
      <c r="C28" s="26"/>
      <c r="D28" s="23" t="s">
        <v>25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 x14ac:dyDescent="0.2">
      <c r="A29" s="94"/>
      <c r="B29" s="95"/>
      <c r="C29" s="94"/>
      <c r="D29" s="94"/>
      <c r="E29" s="178" t="s">
        <v>1</v>
      </c>
      <c r="F29" s="178"/>
      <c r="G29" s="178"/>
      <c r="H29" s="178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" customHeight="1" x14ac:dyDescent="0.2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 x14ac:dyDescent="0.2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 x14ac:dyDescent="0.2">
      <c r="A32" s="26"/>
      <c r="B32" s="27"/>
      <c r="C32" s="26"/>
      <c r="D32" s="97" t="s">
        <v>26</v>
      </c>
      <c r="E32" s="26"/>
      <c r="F32" s="26"/>
      <c r="G32" s="26"/>
      <c r="H32" s="26"/>
      <c r="I32" s="26"/>
      <c r="J32" s="65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" customHeight="1" x14ac:dyDescent="0.2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 x14ac:dyDescent="0.2">
      <c r="A34" s="26"/>
      <c r="B34" s="27"/>
      <c r="C34" s="26"/>
      <c r="D34" s="26"/>
      <c r="E34" s="26"/>
      <c r="F34" s="30" t="s">
        <v>28</v>
      </c>
      <c r="G34" s="26"/>
      <c r="H34" s="26"/>
      <c r="I34" s="30" t="s">
        <v>27</v>
      </c>
      <c r="J34" s="30" t="s">
        <v>29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customHeight="1" x14ac:dyDescent="0.2">
      <c r="A35" s="26"/>
      <c r="B35" s="27"/>
      <c r="C35" s="26"/>
      <c r="D35" s="98" t="s">
        <v>30</v>
      </c>
      <c r="E35" s="23" t="s">
        <v>31</v>
      </c>
      <c r="F35" s="99"/>
      <c r="G35" s="26"/>
      <c r="H35" s="26"/>
      <c r="I35" s="100"/>
      <c r="J35" s="99"/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customHeight="1" x14ac:dyDescent="0.2">
      <c r="A36" s="26"/>
      <c r="B36" s="27"/>
      <c r="C36" s="26"/>
      <c r="D36" s="26"/>
      <c r="E36" s="23" t="s">
        <v>32</v>
      </c>
      <c r="F36" s="99"/>
      <c r="G36" s="26"/>
      <c r="H36" s="26"/>
      <c r="I36" s="100"/>
      <c r="J36" s="99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 x14ac:dyDescent="0.2">
      <c r="A37" s="26"/>
      <c r="B37" s="27"/>
      <c r="C37" s="26"/>
      <c r="D37" s="26"/>
      <c r="E37" s="23" t="s">
        <v>33</v>
      </c>
      <c r="F37" s="99"/>
      <c r="G37" s="26"/>
      <c r="H37" s="26"/>
      <c r="I37" s="100"/>
      <c r="J37" s="99"/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hidden="1" customHeight="1" x14ac:dyDescent="0.2">
      <c r="A38" s="26"/>
      <c r="B38" s="27"/>
      <c r="C38" s="26"/>
      <c r="D38" s="26"/>
      <c r="E38" s="23" t="s">
        <v>34</v>
      </c>
      <c r="F38" s="99"/>
      <c r="G38" s="26"/>
      <c r="H38" s="26"/>
      <c r="I38" s="100"/>
      <c r="J38" s="99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" hidden="1" customHeight="1" x14ac:dyDescent="0.2">
      <c r="A39" s="26"/>
      <c r="B39" s="27"/>
      <c r="C39" s="26"/>
      <c r="D39" s="26"/>
      <c r="E39" s="23" t="s">
        <v>35</v>
      </c>
      <c r="F39" s="99"/>
      <c r="G39" s="26"/>
      <c r="H39" s="26"/>
      <c r="I39" s="100"/>
      <c r="J39" s="99"/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 x14ac:dyDescent="0.2">
      <c r="A41" s="26"/>
      <c r="B41" s="27"/>
      <c r="C41" s="101"/>
      <c r="D41" s="102" t="s">
        <v>36</v>
      </c>
      <c r="E41" s="54"/>
      <c r="F41" s="54"/>
      <c r="G41" s="103" t="s">
        <v>37</v>
      </c>
      <c r="H41" s="104" t="s">
        <v>38</v>
      </c>
      <c r="I41" s="54"/>
      <c r="J41" s="105"/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" customHeight="1" x14ac:dyDescent="0.2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" customHeight="1" x14ac:dyDescent="0.2">
      <c r="B43" s="17"/>
      <c r="L43" s="17"/>
    </row>
    <row r="44" spans="1:31" s="1" customFormat="1" ht="14.4" customHeight="1" x14ac:dyDescent="0.2">
      <c r="B44" s="17"/>
      <c r="L44" s="17"/>
    </row>
    <row r="45" spans="1:31" s="1" customFormat="1" ht="14.4" customHeight="1" x14ac:dyDescent="0.2">
      <c r="B45" s="17"/>
      <c r="L45" s="17"/>
    </row>
    <row r="46" spans="1:31" s="1" customFormat="1" ht="14.4" customHeight="1" x14ac:dyDescent="0.2">
      <c r="B46" s="17"/>
      <c r="L46" s="17"/>
    </row>
    <row r="47" spans="1:31" s="1" customFormat="1" ht="14.4" customHeight="1" x14ac:dyDescent="0.2">
      <c r="B47" s="17"/>
      <c r="L47" s="17"/>
    </row>
    <row r="48" spans="1:31" s="1" customFormat="1" ht="14.4" customHeight="1" x14ac:dyDescent="0.2">
      <c r="B48" s="17"/>
      <c r="L48" s="17"/>
    </row>
    <row r="49" spans="1:31" s="1" customFormat="1" ht="14.4" customHeight="1" x14ac:dyDescent="0.2">
      <c r="B49" s="17"/>
      <c r="L49" s="17"/>
    </row>
    <row r="50" spans="1:31" s="2" customFormat="1" ht="14.4" customHeight="1" x14ac:dyDescent="0.2">
      <c r="B50" s="36"/>
      <c r="D50" s="37" t="s">
        <v>39</v>
      </c>
      <c r="E50" s="38"/>
      <c r="F50" s="38"/>
      <c r="G50" s="37" t="s">
        <v>40</v>
      </c>
      <c r="H50" s="38"/>
      <c r="I50" s="38"/>
      <c r="J50" s="38"/>
      <c r="K50" s="38"/>
      <c r="L50" s="36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3.2" x14ac:dyDescent="0.2">
      <c r="A61" s="26"/>
      <c r="B61" s="27"/>
      <c r="C61" s="26"/>
      <c r="D61" s="39" t="s">
        <v>41</v>
      </c>
      <c r="E61" s="29"/>
      <c r="F61" s="107" t="s">
        <v>42</v>
      </c>
      <c r="G61" s="39" t="s">
        <v>41</v>
      </c>
      <c r="H61" s="29"/>
      <c r="I61" s="29"/>
      <c r="J61" s="108" t="s">
        <v>42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3.2" x14ac:dyDescent="0.2">
      <c r="A65" s="26"/>
      <c r="B65" s="27"/>
      <c r="C65" s="26"/>
      <c r="D65" s="37" t="s">
        <v>43</v>
      </c>
      <c r="E65" s="40"/>
      <c r="F65" s="40"/>
      <c r="G65" s="37" t="s">
        <v>44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3.2" x14ac:dyDescent="0.2">
      <c r="A76" s="26"/>
      <c r="B76" s="27"/>
      <c r="C76" s="26"/>
      <c r="D76" s="39" t="s">
        <v>41</v>
      </c>
      <c r="E76" s="29"/>
      <c r="F76" s="107" t="s">
        <v>42</v>
      </c>
      <c r="G76" s="39" t="s">
        <v>41</v>
      </c>
      <c r="H76" s="29"/>
      <c r="I76" s="29"/>
      <c r="J76" s="108" t="s">
        <v>42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 x14ac:dyDescent="0.2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" customHeight="1" x14ac:dyDescent="0.2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" customHeight="1" x14ac:dyDescent="0.2">
      <c r="A82" s="26"/>
      <c r="B82" s="27"/>
      <c r="C82" s="18" t="s">
        <v>591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 x14ac:dyDescent="0.2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 x14ac:dyDescent="0.2">
      <c r="A85" s="26"/>
      <c r="B85" s="27"/>
      <c r="C85" s="26"/>
      <c r="D85" s="26"/>
      <c r="E85" s="217" t="str">
        <f>E7</f>
        <v>Zníženie energetickej náročnosti objektov ZTS Sabinov a.s.                                                                                     - SO 040d Obnova opláštenia haly povrchových úprav</v>
      </c>
      <c r="F85" s="218"/>
      <c r="G85" s="218"/>
      <c r="H85" s="21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 x14ac:dyDescent="0.2">
      <c r="B86" s="17"/>
      <c r="C86" s="23" t="s">
        <v>97</v>
      </c>
      <c r="L86" s="17"/>
    </row>
    <row r="87" spans="1:31" s="2" customFormat="1" ht="25.5" customHeight="1" x14ac:dyDescent="0.2">
      <c r="A87" s="26"/>
      <c r="B87" s="27"/>
      <c r="C87" s="26"/>
      <c r="D87" s="26"/>
      <c r="E87" s="217" t="s">
        <v>488</v>
      </c>
      <c r="F87" s="216"/>
      <c r="G87" s="216"/>
      <c r="H87" s="21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 x14ac:dyDescent="0.2">
      <c r="A88" s="26"/>
      <c r="B88" s="27"/>
      <c r="C88" s="23" t="s">
        <v>99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 x14ac:dyDescent="0.2">
      <c r="A89" s="26"/>
      <c r="B89" s="27"/>
      <c r="C89" s="26"/>
      <c r="D89" s="26"/>
      <c r="E89" s="197" t="str">
        <f>E11</f>
        <v>13 - Výmena výplní otvorových konštrukcií</v>
      </c>
      <c r="F89" s="216"/>
      <c r="G89" s="216"/>
      <c r="H89" s="21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 x14ac:dyDescent="0.2">
      <c r="A91" s="26"/>
      <c r="B91" s="27"/>
      <c r="C91" s="23" t="s">
        <v>14</v>
      </c>
      <c r="D91" s="26"/>
      <c r="E91" s="26"/>
      <c r="F91" s="21" t="str">
        <f>F14</f>
        <v xml:space="preserve"> </v>
      </c>
      <c r="G91" s="26"/>
      <c r="H91" s="26"/>
      <c r="I91" s="23" t="s">
        <v>16</v>
      </c>
      <c r="J91" s="49" t="str">
        <f>IF(J14="","",J14)</f>
        <v>9.12.2019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" customHeight="1" x14ac:dyDescent="0.2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15" customHeight="1" x14ac:dyDescent="0.2">
      <c r="A93" s="26"/>
      <c r="B93" s="27"/>
      <c r="C93" s="23" t="s">
        <v>18</v>
      </c>
      <c r="D93" s="26"/>
      <c r="E93" s="26"/>
      <c r="F93" s="21" t="str">
        <f>E17</f>
        <v xml:space="preserve"> </v>
      </c>
      <c r="G93" s="26"/>
      <c r="H93" s="26"/>
      <c r="I93" s="23" t="s">
        <v>22</v>
      </c>
      <c r="J93" s="24" t="str">
        <f>E23</f>
        <v xml:space="preserve"> 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15" customHeight="1" x14ac:dyDescent="0.2">
      <c r="A94" s="26"/>
      <c r="B94" s="27"/>
      <c r="C94" s="23" t="s">
        <v>21</v>
      </c>
      <c r="D94" s="26"/>
      <c r="E94" s="26"/>
      <c r="F94" s="21" t="str">
        <f>IF(E20="","",E20)</f>
        <v xml:space="preserve"> </v>
      </c>
      <c r="G94" s="26"/>
      <c r="H94" s="26"/>
      <c r="I94" s="23" t="s">
        <v>24</v>
      </c>
      <c r="J94" s="24" t="str">
        <f>E26</f>
        <v xml:space="preserve"> 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 x14ac:dyDescent="0.2">
      <c r="A96" s="26"/>
      <c r="B96" s="27"/>
      <c r="C96" s="109" t="s">
        <v>101</v>
      </c>
      <c r="D96" s="101"/>
      <c r="E96" s="101"/>
      <c r="F96" s="101"/>
      <c r="G96" s="101"/>
      <c r="H96" s="101"/>
      <c r="I96" s="101"/>
      <c r="J96" s="110" t="s">
        <v>102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 x14ac:dyDescent="0.2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5" customHeight="1" x14ac:dyDescent="0.2">
      <c r="A98" s="26"/>
      <c r="B98" s="27"/>
      <c r="C98" s="111" t="s">
        <v>103</v>
      </c>
      <c r="D98" s="26"/>
      <c r="E98" s="26"/>
      <c r="F98" s="26"/>
      <c r="G98" s="26"/>
      <c r="H98" s="26"/>
      <c r="I98" s="26"/>
      <c r="J98" s="65"/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104</v>
      </c>
    </row>
    <row r="99" spans="1:47" s="9" customFormat="1" ht="24.9" customHeight="1" x14ac:dyDescent="0.2">
      <c r="B99" s="112"/>
      <c r="D99" s="113" t="s">
        <v>109</v>
      </c>
      <c r="E99" s="114"/>
      <c r="F99" s="114"/>
      <c r="G99" s="114"/>
      <c r="H99" s="114"/>
      <c r="I99" s="114"/>
      <c r="J99" s="115"/>
      <c r="L99" s="112"/>
    </row>
    <row r="100" spans="1:47" s="10" customFormat="1" ht="19.95" customHeight="1" x14ac:dyDescent="0.2">
      <c r="B100" s="116"/>
      <c r="D100" s="117" t="s">
        <v>580</v>
      </c>
      <c r="E100" s="118"/>
      <c r="F100" s="118"/>
      <c r="G100" s="118"/>
      <c r="H100" s="118"/>
      <c r="I100" s="118"/>
      <c r="J100" s="119"/>
      <c r="L100" s="116"/>
    </row>
    <row r="101" spans="1:47" s="2" customFormat="1" ht="21.75" customHeight="1" x14ac:dyDescent="0.2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47" s="2" customFormat="1" ht="6.9" customHeight="1" x14ac:dyDescent="0.2">
      <c r="A102" s="26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6" spans="1:47" s="2" customFormat="1" ht="6.9" customHeight="1" x14ac:dyDescent="0.2">
      <c r="A106" s="26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47" s="2" customFormat="1" ht="24.9" customHeight="1" x14ac:dyDescent="0.2">
      <c r="A107" s="26"/>
      <c r="B107" s="27"/>
      <c r="C107" s="18" t="s">
        <v>592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6.9" customHeight="1" x14ac:dyDescent="0.2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12" customHeight="1" x14ac:dyDescent="0.2">
      <c r="A109" s="26"/>
      <c r="B109" s="27"/>
      <c r="C109" s="23" t="s">
        <v>11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16.5" customHeight="1" x14ac:dyDescent="0.2">
      <c r="A110" s="26"/>
      <c r="B110" s="27"/>
      <c r="C110" s="26"/>
      <c r="D110" s="26"/>
      <c r="E110" s="217" t="str">
        <f>E7</f>
        <v>Zníženie energetickej náročnosti objektov ZTS Sabinov a.s.                                                                                     - SO 040d Obnova opláštenia haly povrchových úprav</v>
      </c>
      <c r="F110" s="218"/>
      <c r="G110" s="218"/>
      <c r="H110" s="218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1" customFormat="1" ht="12" customHeight="1" x14ac:dyDescent="0.2">
      <c r="B111" s="17"/>
      <c r="C111" s="23" t="s">
        <v>97</v>
      </c>
      <c r="L111" s="17"/>
    </row>
    <row r="112" spans="1:47" s="2" customFormat="1" ht="25.5" customHeight="1" x14ac:dyDescent="0.2">
      <c r="A112" s="26"/>
      <c r="B112" s="27"/>
      <c r="C112" s="26"/>
      <c r="D112" s="26"/>
      <c r="E112" s="217" t="s">
        <v>488</v>
      </c>
      <c r="F112" s="216"/>
      <c r="G112" s="216"/>
      <c r="H112" s="21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 x14ac:dyDescent="0.2">
      <c r="A113" s="26"/>
      <c r="B113" s="27"/>
      <c r="C113" s="23" t="s">
        <v>99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 x14ac:dyDescent="0.2">
      <c r="A114" s="26"/>
      <c r="B114" s="27"/>
      <c r="C114" s="26"/>
      <c r="D114" s="26"/>
      <c r="E114" s="197" t="str">
        <f>E11</f>
        <v>13 - Výmena výplní otvorových konštrukcií</v>
      </c>
      <c r="F114" s="216"/>
      <c r="G114" s="216"/>
      <c r="H114" s="21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" customHeight="1" x14ac:dyDescent="0.2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 x14ac:dyDescent="0.2">
      <c r="A116" s="26"/>
      <c r="B116" s="27"/>
      <c r="C116" s="23" t="s">
        <v>14</v>
      </c>
      <c r="D116" s="26"/>
      <c r="E116" s="26"/>
      <c r="F116" s="21" t="str">
        <f>F14</f>
        <v xml:space="preserve"> </v>
      </c>
      <c r="G116" s="26"/>
      <c r="H116" s="26"/>
      <c r="I116" s="23" t="s">
        <v>16</v>
      </c>
      <c r="J116" s="49" t="str">
        <f>IF(J14="","",J14)</f>
        <v>9.12.2019</v>
      </c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" customHeight="1" x14ac:dyDescent="0.2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15" customHeight="1" x14ac:dyDescent="0.2">
      <c r="A118" s="26"/>
      <c r="B118" s="27"/>
      <c r="C118" s="23" t="s">
        <v>18</v>
      </c>
      <c r="D118" s="26"/>
      <c r="E118" s="26"/>
      <c r="F118" s="21" t="str">
        <f>E17</f>
        <v xml:space="preserve"> </v>
      </c>
      <c r="G118" s="26"/>
      <c r="H118" s="26"/>
      <c r="I118" s="23" t="s">
        <v>22</v>
      </c>
      <c r="J118" s="24" t="str">
        <f>E23</f>
        <v xml:space="preserve"> </v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15" customHeight="1" x14ac:dyDescent="0.2">
      <c r="A119" s="26"/>
      <c r="B119" s="27"/>
      <c r="C119" s="23" t="s">
        <v>21</v>
      </c>
      <c r="D119" s="26"/>
      <c r="E119" s="26"/>
      <c r="F119" s="21" t="str">
        <f>IF(E20="","",E20)</f>
        <v xml:space="preserve"> </v>
      </c>
      <c r="G119" s="26"/>
      <c r="H119" s="26"/>
      <c r="I119" s="23" t="s">
        <v>24</v>
      </c>
      <c r="J119" s="24" t="str">
        <f>E26</f>
        <v xml:space="preserve"> 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35" customHeight="1" x14ac:dyDescent="0.2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1" customFormat="1" ht="29.25" customHeight="1" x14ac:dyDescent="0.2">
      <c r="A121" s="120"/>
      <c r="B121" s="121"/>
      <c r="C121" s="122" t="s">
        <v>114</v>
      </c>
      <c r="D121" s="123" t="s">
        <v>51</v>
      </c>
      <c r="E121" s="123" t="s">
        <v>47</v>
      </c>
      <c r="F121" s="123" t="s">
        <v>48</v>
      </c>
      <c r="G121" s="123" t="s">
        <v>115</v>
      </c>
      <c r="H121" s="123" t="s">
        <v>116</v>
      </c>
      <c r="I121" s="123" t="s">
        <v>117</v>
      </c>
      <c r="J121" s="124" t="s">
        <v>102</v>
      </c>
      <c r="K121" s="125" t="s">
        <v>118</v>
      </c>
      <c r="L121" s="126"/>
      <c r="M121" s="56" t="s">
        <v>1</v>
      </c>
      <c r="N121" s="57" t="s">
        <v>30</v>
      </c>
      <c r="O121" s="57" t="s">
        <v>119</v>
      </c>
      <c r="P121" s="57" t="s">
        <v>120</v>
      </c>
      <c r="Q121" s="57" t="s">
        <v>121</v>
      </c>
      <c r="R121" s="57" t="s">
        <v>122</v>
      </c>
      <c r="S121" s="57" t="s">
        <v>123</v>
      </c>
      <c r="T121" s="58" t="s">
        <v>124</v>
      </c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</row>
    <row r="122" spans="1:65" s="2" customFormat="1" ht="22.95" customHeight="1" x14ac:dyDescent="0.3">
      <c r="A122" s="26"/>
      <c r="B122" s="27"/>
      <c r="C122" s="63" t="s">
        <v>103</v>
      </c>
      <c r="D122" s="26"/>
      <c r="E122" s="26"/>
      <c r="F122" s="26"/>
      <c r="G122" s="26"/>
      <c r="H122" s="26"/>
      <c r="I122" s="26"/>
      <c r="J122" s="127"/>
      <c r="K122" s="26"/>
      <c r="L122" s="27"/>
      <c r="M122" s="59"/>
      <c r="N122" s="50"/>
      <c r="O122" s="60"/>
      <c r="P122" s="128">
        <f>P123</f>
        <v>2.5467199999999997</v>
      </c>
      <c r="Q122" s="60"/>
      <c r="R122" s="128">
        <f>R123</f>
        <v>9.9000000000000008E-3</v>
      </c>
      <c r="S122" s="60"/>
      <c r="T122" s="129">
        <f>T123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4" t="s">
        <v>65</v>
      </c>
      <c r="AU122" s="14" t="s">
        <v>104</v>
      </c>
      <c r="BK122" s="130">
        <f>BK123</f>
        <v>63.36</v>
      </c>
    </row>
    <row r="123" spans="1:65" s="12" customFormat="1" ht="25.95" customHeight="1" x14ac:dyDescent="0.25">
      <c r="B123" s="131"/>
      <c r="D123" s="132" t="s">
        <v>65</v>
      </c>
      <c r="E123" s="133" t="s">
        <v>234</v>
      </c>
      <c r="F123" s="133" t="s">
        <v>235</v>
      </c>
      <c r="J123" s="134"/>
      <c r="L123" s="131"/>
      <c r="M123" s="135"/>
      <c r="N123" s="136"/>
      <c r="O123" s="136"/>
      <c r="P123" s="137">
        <f>P124</f>
        <v>2.5467199999999997</v>
      </c>
      <c r="Q123" s="136"/>
      <c r="R123" s="137">
        <f>R124</f>
        <v>9.9000000000000008E-3</v>
      </c>
      <c r="S123" s="136"/>
      <c r="T123" s="138">
        <f>T124</f>
        <v>0</v>
      </c>
      <c r="AR123" s="132" t="s">
        <v>79</v>
      </c>
      <c r="AT123" s="139" t="s">
        <v>65</v>
      </c>
      <c r="AU123" s="139" t="s">
        <v>66</v>
      </c>
      <c r="AY123" s="132" t="s">
        <v>127</v>
      </c>
      <c r="BK123" s="140">
        <f>BK124</f>
        <v>63.36</v>
      </c>
    </row>
    <row r="124" spans="1:65" s="12" customFormat="1" ht="22.95" customHeight="1" x14ac:dyDescent="0.25">
      <c r="B124" s="131"/>
      <c r="D124" s="132" t="s">
        <v>65</v>
      </c>
      <c r="E124" s="141" t="s">
        <v>581</v>
      </c>
      <c r="F124" s="141" t="s">
        <v>582</v>
      </c>
      <c r="J124" s="142"/>
      <c r="L124" s="131"/>
      <c r="M124" s="135"/>
      <c r="N124" s="136"/>
      <c r="O124" s="136"/>
      <c r="P124" s="137">
        <f>SUM(P125:P126)</f>
        <v>2.5467199999999997</v>
      </c>
      <c r="Q124" s="136"/>
      <c r="R124" s="137">
        <f>SUM(R125:R126)</f>
        <v>9.9000000000000008E-3</v>
      </c>
      <c r="S124" s="136"/>
      <c r="T124" s="138">
        <f>SUM(T125:T126)</f>
        <v>0</v>
      </c>
      <c r="AR124" s="132" t="s">
        <v>79</v>
      </c>
      <c r="AT124" s="139" t="s">
        <v>65</v>
      </c>
      <c r="AU124" s="139" t="s">
        <v>73</v>
      </c>
      <c r="AY124" s="132" t="s">
        <v>127</v>
      </c>
      <c r="BK124" s="140">
        <f>SUM(BK125:BK126)</f>
        <v>63.36</v>
      </c>
    </row>
    <row r="125" spans="1:65" s="2" customFormat="1" ht="24" customHeight="1" x14ac:dyDescent="0.2">
      <c r="A125" s="26"/>
      <c r="B125" s="143"/>
      <c r="C125" s="144" t="s">
        <v>73</v>
      </c>
      <c r="D125" s="144" t="s">
        <v>130</v>
      </c>
      <c r="E125" s="145" t="s">
        <v>583</v>
      </c>
      <c r="F125" s="146" t="s">
        <v>584</v>
      </c>
      <c r="G125" s="147" t="s">
        <v>133</v>
      </c>
      <c r="H125" s="148">
        <v>22</v>
      </c>
      <c r="I125" s="149">
        <v>0.44</v>
      </c>
      <c r="J125" s="149"/>
      <c r="K125" s="150"/>
      <c r="L125" s="27"/>
      <c r="M125" s="151" t="s">
        <v>1</v>
      </c>
      <c r="N125" s="152" t="s">
        <v>32</v>
      </c>
      <c r="O125" s="153">
        <v>0.03</v>
      </c>
      <c r="P125" s="153">
        <f>O125*H125</f>
        <v>0.65999999999999992</v>
      </c>
      <c r="Q125" s="153">
        <v>1E-4</v>
      </c>
      <c r="R125" s="153">
        <f>Q125*H125</f>
        <v>2.2000000000000001E-3</v>
      </c>
      <c r="S125" s="153">
        <v>0</v>
      </c>
      <c r="T125" s="154">
        <f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5" t="s">
        <v>188</v>
      </c>
      <c r="AT125" s="155" t="s">
        <v>130</v>
      </c>
      <c r="AU125" s="155" t="s">
        <v>79</v>
      </c>
      <c r="AY125" s="14" t="s">
        <v>127</v>
      </c>
      <c r="BE125" s="156">
        <f>IF(N125="základná",J125,0)</f>
        <v>0</v>
      </c>
      <c r="BF125" s="156">
        <f>IF(N125="znížená",J125,0)</f>
        <v>0</v>
      </c>
      <c r="BG125" s="156">
        <f>IF(N125="zákl. prenesená",J125,0)</f>
        <v>0</v>
      </c>
      <c r="BH125" s="156">
        <f>IF(N125="zníž. prenesená",J125,0)</f>
        <v>0</v>
      </c>
      <c r="BI125" s="156">
        <f>IF(N125="nulová",J125,0)</f>
        <v>0</v>
      </c>
      <c r="BJ125" s="14" t="s">
        <v>79</v>
      </c>
      <c r="BK125" s="156">
        <f>ROUND(I125*H125,2)</f>
        <v>9.68</v>
      </c>
      <c r="BL125" s="14" t="s">
        <v>188</v>
      </c>
      <c r="BM125" s="155" t="s">
        <v>585</v>
      </c>
    </row>
    <row r="126" spans="1:65" s="2" customFormat="1" ht="24" customHeight="1" x14ac:dyDescent="0.2">
      <c r="A126" s="26"/>
      <c r="B126" s="143"/>
      <c r="C126" s="144" t="s">
        <v>79</v>
      </c>
      <c r="D126" s="144" t="s">
        <v>130</v>
      </c>
      <c r="E126" s="145" t="s">
        <v>586</v>
      </c>
      <c r="F126" s="146" t="s">
        <v>587</v>
      </c>
      <c r="G126" s="147" t="s">
        <v>133</v>
      </c>
      <c r="H126" s="148">
        <v>22</v>
      </c>
      <c r="I126" s="149">
        <v>2.44</v>
      </c>
      <c r="J126" s="149"/>
      <c r="K126" s="150"/>
      <c r="L126" s="27"/>
      <c r="M126" s="167" t="s">
        <v>1</v>
      </c>
      <c r="N126" s="168" t="s">
        <v>32</v>
      </c>
      <c r="O126" s="169">
        <v>8.5760000000000003E-2</v>
      </c>
      <c r="P126" s="169">
        <f>O126*H126</f>
        <v>1.88672</v>
      </c>
      <c r="Q126" s="169">
        <v>3.5E-4</v>
      </c>
      <c r="R126" s="169">
        <f>Q126*H126</f>
        <v>7.7000000000000002E-3</v>
      </c>
      <c r="S126" s="169">
        <v>0</v>
      </c>
      <c r="T126" s="170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5" t="s">
        <v>188</v>
      </c>
      <c r="AT126" s="155" t="s">
        <v>130</v>
      </c>
      <c r="AU126" s="155" t="s">
        <v>79</v>
      </c>
      <c r="AY126" s="14" t="s">
        <v>127</v>
      </c>
      <c r="BE126" s="156">
        <f>IF(N126="základná",J126,0)</f>
        <v>0</v>
      </c>
      <c r="BF126" s="156">
        <f>IF(N126="znížená",J126,0)</f>
        <v>0</v>
      </c>
      <c r="BG126" s="156">
        <f>IF(N126="zákl. prenesená",J126,0)</f>
        <v>0</v>
      </c>
      <c r="BH126" s="156">
        <f>IF(N126="zníž. prenesená",J126,0)</f>
        <v>0</v>
      </c>
      <c r="BI126" s="156">
        <f>IF(N126="nulová",J126,0)</f>
        <v>0</v>
      </c>
      <c r="BJ126" s="14" t="s">
        <v>79</v>
      </c>
      <c r="BK126" s="156">
        <f>ROUND(I126*H126,2)</f>
        <v>53.68</v>
      </c>
      <c r="BL126" s="14" t="s">
        <v>188</v>
      </c>
      <c r="BM126" s="155" t="s">
        <v>588</v>
      </c>
    </row>
    <row r="127" spans="1:65" s="2" customFormat="1" ht="6.9" customHeight="1" x14ac:dyDescent="0.2">
      <c r="A127" s="26"/>
      <c r="B127" s="41"/>
      <c r="C127" s="42"/>
      <c r="D127" s="42"/>
      <c r="E127" s="42"/>
      <c r="F127" s="42"/>
      <c r="G127" s="42"/>
      <c r="H127" s="42"/>
      <c r="I127" s="42"/>
      <c r="J127" s="42"/>
      <c r="K127" s="42"/>
      <c r="L127" s="27"/>
      <c r="M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</sheetData>
  <autoFilter ref="C121:K126"/>
  <mergeCells count="13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  <mergeCell ref="F22:F23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14</vt:i4>
      </vt:variant>
    </vt:vector>
  </HeadingPairs>
  <TitlesOfParts>
    <vt:vector size="21" baseType="lpstr">
      <vt:lpstr>Rekapitulácia stavby</vt:lpstr>
      <vt:lpstr>01 - Zateplenie obvodovéh...</vt:lpstr>
      <vt:lpstr>02 - Zateplenie strešného...</vt:lpstr>
      <vt:lpstr>03 - Výmena výplní otvoro...</vt:lpstr>
      <vt:lpstr>11 - 01 Zateplenie obvodo...</vt:lpstr>
      <vt:lpstr>12 - Zateplenie strešného...</vt:lpstr>
      <vt:lpstr>13 - Výmena výplní otvoro...</vt:lpstr>
      <vt:lpstr>'01 - Zateplenie obvodovéh...'!Názvy_tlače</vt:lpstr>
      <vt:lpstr>'02 - Zateplenie strešného...'!Názvy_tlače</vt:lpstr>
      <vt:lpstr>'03 - Výmena výplní otvoro...'!Názvy_tlače</vt:lpstr>
      <vt:lpstr>'11 - 01 Zateplenie obvodo...'!Názvy_tlače</vt:lpstr>
      <vt:lpstr>'12 - Zateplenie strešného...'!Názvy_tlače</vt:lpstr>
      <vt:lpstr>'13 - Výmena výplní otvoro...'!Názvy_tlače</vt:lpstr>
      <vt:lpstr>'Rekapitulácia stavby'!Názvy_tlače</vt:lpstr>
      <vt:lpstr>'01 - Zateplenie obvodovéh...'!Oblasť_tlače</vt:lpstr>
      <vt:lpstr>'02 - Zateplenie strešného...'!Oblasť_tlače</vt:lpstr>
      <vt:lpstr>'03 - Výmena výplní otvoro...'!Oblasť_tlače</vt:lpstr>
      <vt:lpstr>'11 - 01 Zateplenie obvodo...'!Oblasť_tlače</vt:lpstr>
      <vt:lpstr>'12 - Zateplenie strešného...'!Oblasť_tlače</vt:lpstr>
      <vt:lpstr>'13 - Výmena výplní otvoro...'!Oblasť_tlače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MIKLUS\Ing. Viliam Čech</dc:creator>
  <cp:lastModifiedBy>Veronika Tomášeková</cp:lastModifiedBy>
  <dcterms:created xsi:type="dcterms:W3CDTF">2019-12-17T07:18:58Z</dcterms:created>
  <dcterms:modified xsi:type="dcterms:W3CDTF">2020-12-10T09:58:26Z</dcterms:modified>
</cp:coreProperties>
</file>