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612" windowWidth="22716" windowHeight="8940" firstSheet="5" activeTab="7"/>
  </bookViews>
  <sheets>
    <sheet name="Rekapitulácia stavby" sheetId="1" r:id="rId1"/>
    <sheet name="01 - Zateplenie obvodovéh..." sheetId="2" r:id="rId2"/>
    <sheet name="02 - Zateplenie strešného..." sheetId="3" r:id="rId3"/>
    <sheet name="03 - Výmena výplní otvoro..." sheetId="4" r:id="rId4"/>
    <sheet name="11 - Zateplenie obvodovéh..." sheetId="5" r:id="rId5"/>
    <sheet name="12 - Zateplenie strešného..." sheetId="6" r:id="rId6"/>
    <sheet name="13 - Výmena výplní otvoro..." sheetId="7" r:id="rId7"/>
    <sheet name="14 - Ochrana pred bleskom" sheetId="8" r:id="rId8"/>
  </sheets>
  <definedNames>
    <definedName name="_xlnm._FilterDatabase" localSheetId="1" hidden="1">'01 - Zateplenie obvodovéh...'!$C$128:$K$182</definedName>
    <definedName name="_xlnm._FilterDatabase" localSheetId="2" hidden="1">'02 - Zateplenie strešného...'!$C$123:$K$141</definedName>
    <definedName name="_xlnm._FilterDatabase" localSheetId="3" hidden="1">'03 - Výmena výplní otvoro...'!$C$127:$K$161</definedName>
    <definedName name="_xlnm._FilterDatabase" localSheetId="4" hidden="1">'11 - Zateplenie obvodovéh...'!$C$123:$K$143</definedName>
    <definedName name="_xlnm._FilterDatabase" localSheetId="5" hidden="1">'12 - Zateplenie strešného...'!$C$121:$K$132</definedName>
    <definedName name="_xlnm._FilterDatabase" localSheetId="6" hidden="1">'13 - Výmena výplní otvoro...'!$C$121:$K$126</definedName>
    <definedName name="_xlnm._FilterDatabase" localSheetId="7" hidden="1">'14 - Ochrana pred bleskom'!$C$121:$K$152</definedName>
    <definedName name="_xlnm.Print_Titles" localSheetId="1">'01 - Zateplenie obvodovéh...'!$128:$128</definedName>
    <definedName name="_xlnm.Print_Titles" localSheetId="2">'02 - Zateplenie strešného...'!$123:$123</definedName>
    <definedName name="_xlnm.Print_Titles" localSheetId="3">'03 - Výmena výplní otvoro...'!$127:$127</definedName>
    <definedName name="_xlnm.Print_Titles" localSheetId="4">'11 - Zateplenie obvodovéh...'!$123:$123</definedName>
    <definedName name="_xlnm.Print_Titles" localSheetId="5">'12 - Zateplenie strešného...'!$121:$121</definedName>
    <definedName name="_xlnm.Print_Titles" localSheetId="6">'13 - Výmena výplní otvoro...'!$121:$121</definedName>
    <definedName name="_xlnm.Print_Titles" localSheetId="7">'14 - Ochrana pred bleskom'!$121:$121</definedName>
    <definedName name="_xlnm.Print_Titles" localSheetId="0">'Rekapitulácia stavby'!$92:$92</definedName>
    <definedName name="_xlnm.Print_Area" localSheetId="1">'01 - Zateplenie obvodovéh...'!$C$4:$J$76,'01 - Zateplenie obvodovéh...'!$C$82:$J$108,'01 - Zateplenie obvodovéh...'!$C$114:$K$182</definedName>
    <definedName name="_xlnm.Print_Area" localSheetId="2">'02 - Zateplenie strešného...'!$C$4:$J$76,'02 - Zateplenie strešného...'!$C$82:$J$103,'02 - Zateplenie strešného...'!$C$109:$K$141</definedName>
    <definedName name="_xlnm.Print_Area" localSheetId="3">'03 - Výmena výplní otvoro...'!$C$4:$J$76,'03 - Výmena výplní otvoro...'!$C$82:$J$107,'03 - Výmena výplní otvoro...'!$C$113:$K$161</definedName>
    <definedName name="_xlnm.Print_Area" localSheetId="4">'11 - Zateplenie obvodovéh...'!$C$4:$J$76,'11 - Zateplenie obvodovéh...'!$C$82:$J$103,'11 - Zateplenie obvodovéh...'!$C$109:$K$143</definedName>
    <definedName name="_xlnm.Print_Area" localSheetId="5">'12 - Zateplenie strešného...'!$C$4:$J$76,'12 - Zateplenie strešného...'!$C$82:$J$101,'12 - Zateplenie strešného...'!$C$107:$K$132</definedName>
    <definedName name="_xlnm.Print_Area" localSheetId="6">'13 - Výmena výplní otvoro...'!$C$4:$J$76,'13 - Výmena výplní otvoro...'!$C$82:$J$101,'13 - Výmena výplní otvoro...'!$C$107:$K$126</definedName>
    <definedName name="_xlnm.Print_Area" localSheetId="7">'14 - Ochrana pred bleskom'!$C$4:$J$76,'14 - Ochrana pred bleskom'!$C$82:$J$101,'14 - Ochrana pred bleskom'!$C$107:$K$152</definedName>
    <definedName name="_xlnm.Print_Area" localSheetId="0">'Rekapitulácia stavby'!$D$4:$AO$76,'Rekapitulácia stavby'!$C$82:$AQ$104</definedName>
  </definedNames>
  <calcPr calcId="152511"/>
</workbook>
</file>

<file path=xl/calcChain.xml><?xml version="1.0" encoding="utf-8"?>
<calcChain xmlns="http://schemas.openxmlformats.org/spreadsheetml/2006/main">
  <c r="J39" i="8" l="1"/>
  <c r="J38" i="8"/>
  <c r="AY103" i="1" s="1"/>
  <c r="J37" i="8"/>
  <c r="AX103" i="1" s="1"/>
  <c r="BI152" i="8"/>
  <c r="BH152" i="8"/>
  <c r="BG152" i="8"/>
  <c r="BE152" i="8"/>
  <c r="T152" i="8"/>
  <c r="T151" i="8" s="1"/>
  <c r="R152" i="8"/>
  <c r="R151" i="8" s="1"/>
  <c r="P152" i="8"/>
  <c r="P151" i="8" s="1"/>
  <c r="BK152" i="8"/>
  <c r="BK151" i="8" s="1"/>
  <c r="BF152" i="8"/>
  <c r="BI150" i="8"/>
  <c r="BH150" i="8"/>
  <c r="BG150" i="8"/>
  <c r="BE150" i="8"/>
  <c r="T150" i="8"/>
  <c r="R150" i="8"/>
  <c r="P150" i="8"/>
  <c r="BK150" i="8"/>
  <c r="BF150" i="8"/>
  <c r="BI149" i="8"/>
  <c r="BH149" i="8"/>
  <c r="BG149" i="8"/>
  <c r="BE149" i="8"/>
  <c r="T149" i="8"/>
  <c r="R149" i="8"/>
  <c r="P149" i="8"/>
  <c r="BK149" i="8"/>
  <c r="BF149" i="8"/>
  <c r="BI148" i="8"/>
  <c r="BH148" i="8"/>
  <c r="BG148" i="8"/>
  <c r="BE148" i="8"/>
  <c r="T148" i="8"/>
  <c r="R148" i="8"/>
  <c r="P148" i="8"/>
  <c r="BK148" i="8"/>
  <c r="BF148" i="8"/>
  <c r="BI147" i="8"/>
  <c r="BH147" i="8"/>
  <c r="BG147" i="8"/>
  <c r="BE147" i="8"/>
  <c r="T147" i="8"/>
  <c r="R147" i="8"/>
  <c r="P147" i="8"/>
  <c r="BK147" i="8"/>
  <c r="BF147" i="8"/>
  <c r="BI146" i="8"/>
  <c r="BH146" i="8"/>
  <c r="BG146" i="8"/>
  <c r="BE146" i="8"/>
  <c r="T146" i="8"/>
  <c r="R146" i="8"/>
  <c r="P146" i="8"/>
  <c r="BK146" i="8"/>
  <c r="BF146" i="8"/>
  <c r="BI145" i="8"/>
  <c r="BH145" i="8"/>
  <c r="BG145" i="8"/>
  <c r="BE145" i="8"/>
  <c r="T145" i="8"/>
  <c r="R145" i="8"/>
  <c r="P145" i="8"/>
  <c r="BK145" i="8"/>
  <c r="BF145" i="8"/>
  <c r="BI144" i="8"/>
  <c r="BH144" i="8"/>
  <c r="BG144" i="8"/>
  <c r="BE144" i="8"/>
  <c r="T144" i="8"/>
  <c r="R144" i="8"/>
  <c r="P144" i="8"/>
  <c r="BK144" i="8"/>
  <c r="BF144" i="8"/>
  <c r="BI143" i="8"/>
  <c r="BH143" i="8"/>
  <c r="BG143" i="8"/>
  <c r="BE143" i="8"/>
  <c r="T143" i="8"/>
  <c r="R143" i="8"/>
  <c r="P143" i="8"/>
  <c r="BK143" i="8"/>
  <c r="BF143" i="8"/>
  <c r="BI142" i="8"/>
  <c r="BH142" i="8"/>
  <c r="BG142" i="8"/>
  <c r="BE142" i="8"/>
  <c r="T142" i="8"/>
  <c r="R142" i="8"/>
  <c r="P142" i="8"/>
  <c r="BK142" i="8"/>
  <c r="BF142" i="8"/>
  <c r="BI141" i="8"/>
  <c r="BH141" i="8"/>
  <c r="BG141" i="8"/>
  <c r="BE141" i="8"/>
  <c r="T141" i="8"/>
  <c r="R141" i="8"/>
  <c r="P141" i="8"/>
  <c r="BK141" i="8"/>
  <c r="BF141" i="8"/>
  <c r="BI140" i="8"/>
  <c r="BH140" i="8"/>
  <c r="BG140" i="8"/>
  <c r="BE140" i="8"/>
  <c r="T140" i="8"/>
  <c r="R140" i="8"/>
  <c r="P140" i="8"/>
  <c r="BK140" i="8"/>
  <c r="BF140" i="8"/>
  <c r="BI139" i="8"/>
  <c r="BH139" i="8"/>
  <c r="BG139" i="8"/>
  <c r="BE139" i="8"/>
  <c r="T139" i="8"/>
  <c r="R139" i="8"/>
  <c r="P139" i="8"/>
  <c r="BK139" i="8"/>
  <c r="BF139" i="8"/>
  <c r="BI138" i="8"/>
  <c r="BH138" i="8"/>
  <c r="BG138" i="8"/>
  <c r="BE138" i="8"/>
  <c r="T138" i="8"/>
  <c r="R138" i="8"/>
  <c r="P138" i="8"/>
  <c r="BK138" i="8"/>
  <c r="BF138" i="8"/>
  <c r="BI137" i="8"/>
  <c r="BH137" i="8"/>
  <c r="BG137" i="8"/>
  <c r="BE137" i="8"/>
  <c r="T137" i="8"/>
  <c r="R137" i="8"/>
  <c r="P137" i="8"/>
  <c r="BK137" i="8"/>
  <c r="BF137" i="8"/>
  <c r="BI136" i="8"/>
  <c r="BH136" i="8"/>
  <c r="BG136" i="8"/>
  <c r="BE136" i="8"/>
  <c r="T136" i="8"/>
  <c r="R136" i="8"/>
  <c r="P136" i="8"/>
  <c r="BK136" i="8"/>
  <c r="BF136" i="8"/>
  <c r="BI135" i="8"/>
  <c r="BH135" i="8"/>
  <c r="BG135" i="8"/>
  <c r="BE135" i="8"/>
  <c r="T135" i="8"/>
  <c r="R135" i="8"/>
  <c r="P135" i="8"/>
  <c r="BK135" i="8"/>
  <c r="BF135" i="8"/>
  <c r="BI134" i="8"/>
  <c r="BH134" i="8"/>
  <c r="BG134" i="8"/>
  <c r="BE134" i="8"/>
  <c r="T134" i="8"/>
  <c r="R134" i="8"/>
  <c r="P134" i="8"/>
  <c r="BK134" i="8"/>
  <c r="BF134" i="8"/>
  <c r="BI133" i="8"/>
  <c r="BH133" i="8"/>
  <c r="BG133" i="8"/>
  <c r="BE133" i="8"/>
  <c r="T133" i="8"/>
  <c r="R133" i="8"/>
  <c r="P133" i="8"/>
  <c r="BK133" i="8"/>
  <c r="BF133" i="8"/>
  <c r="BI132" i="8"/>
  <c r="BH132" i="8"/>
  <c r="BG132" i="8"/>
  <c r="BE132" i="8"/>
  <c r="T132" i="8"/>
  <c r="R132" i="8"/>
  <c r="P132" i="8"/>
  <c r="BK132" i="8"/>
  <c r="BF132" i="8"/>
  <c r="BI131" i="8"/>
  <c r="BH131" i="8"/>
  <c r="BG131" i="8"/>
  <c r="BE131" i="8"/>
  <c r="T131" i="8"/>
  <c r="R131" i="8"/>
  <c r="P131" i="8"/>
  <c r="BK131" i="8"/>
  <c r="BF131" i="8"/>
  <c r="BI130" i="8"/>
  <c r="BH130" i="8"/>
  <c r="BG130" i="8"/>
  <c r="BE130" i="8"/>
  <c r="T130" i="8"/>
  <c r="R130" i="8"/>
  <c r="P130" i="8"/>
  <c r="BK130" i="8"/>
  <c r="BF130" i="8"/>
  <c r="BI129" i="8"/>
  <c r="BH129" i="8"/>
  <c r="BG129" i="8"/>
  <c r="BE129" i="8"/>
  <c r="T129" i="8"/>
  <c r="R129" i="8"/>
  <c r="P129" i="8"/>
  <c r="BK129" i="8"/>
  <c r="BF129" i="8"/>
  <c r="BI128" i="8"/>
  <c r="BH128" i="8"/>
  <c r="BG128" i="8"/>
  <c r="BE128" i="8"/>
  <c r="T128" i="8"/>
  <c r="R128" i="8"/>
  <c r="P128" i="8"/>
  <c r="BK128" i="8"/>
  <c r="BF128" i="8"/>
  <c r="BI127" i="8"/>
  <c r="BH127" i="8"/>
  <c r="BG127" i="8"/>
  <c r="BE127" i="8"/>
  <c r="T127" i="8"/>
  <c r="R127" i="8"/>
  <c r="P127" i="8"/>
  <c r="BK127" i="8"/>
  <c r="BF127" i="8"/>
  <c r="BI126" i="8"/>
  <c r="BH126" i="8"/>
  <c r="BG126" i="8"/>
  <c r="BE126" i="8"/>
  <c r="T126" i="8"/>
  <c r="R126" i="8"/>
  <c r="P126" i="8"/>
  <c r="BK126" i="8"/>
  <c r="BF126" i="8"/>
  <c r="BI125" i="8"/>
  <c r="BH125" i="8"/>
  <c r="BG125" i="8"/>
  <c r="BE125" i="8"/>
  <c r="T125" i="8"/>
  <c r="R125" i="8"/>
  <c r="P125" i="8"/>
  <c r="BK125" i="8"/>
  <c r="BF125" i="8"/>
  <c r="BI124" i="8"/>
  <c r="BH124" i="8"/>
  <c r="F38" i="8" s="1"/>
  <c r="BC103" i="1" s="1"/>
  <c r="BG124" i="8"/>
  <c r="F37" i="8"/>
  <c r="BB103" i="1" s="1"/>
  <c r="BE124" i="8"/>
  <c r="AZ103" i="1" s="1"/>
  <c r="T124" i="8"/>
  <c r="T123" i="8" s="1"/>
  <c r="T122" i="8" s="1"/>
  <c r="R124" i="8"/>
  <c r="R123" i="8" s="1"/>
  <c r="P124" i="8"/>
  <c r="P123" i="8"/>
  <c r="BK124" i="8"/>
  <c r="BK123" i="8"/>
  <c r="BF124" i="8"/>
  <c r="F116" i="8"/>
  <c r="E114" i="8"/>
  <c r="F91" i="8"/>
  <c r="E89" i="8"/>
  <c r="J26" i="8"/>
  <c r="E26" i="8"/>
  <c r="J119" i="8" s="1"/>
  <c r="J94" i="8"/>
  <c r="J25" i="8"/>
  <c r="J23" i="8"/>
  <c r="E23" i="8"/>
  <c r="J93" i="8" s="1"/>
  <c r="J22" i="8"/>
  <c r="J20" i="8"/>
  <c r="E20" i="8"/>
  <c r="F119" i="8" s="1"/>
  <c r="J19" i="8"/>
  <c r="J17" i="8"/>
  <c r="E17" i="8"/>
  <c r="F93" i="8" s="1"/>
  <c r="J16" i="8"/>
  <c r="J14" i="8"/>
  <c r="J91" i="8" s="1"/>
  <c r="J116" i="8"/>
  <c r="E7" i="8"/>
  <c r="E110" i="8" s="1"/>
  <c r="J39" i="7"/>
  <c r="J38" i="7"/>
  <c r="AY102" i="1" s="1"/>
  <c r="J37" i="7"/>
  <c r="AX102" i="1" s="1"/>
  <c r="BI126" i="7"/>
  <c r="BH126" i="7"/>
  <c r="BG126" i="7"/>
  <c r="BE126" i="7"/>
  <c r="T126" i="7"/>
  <c r="R126" i="7"/>
  <c r="P126" i="7"/>
  <c r="BK126" i="7"/>
  <c r="BF126" i="7"/>
  <c r="BI125" i="7"/>
  <c r="BH125" i="7"/>
  <c r="F38" i="7"/>
  <c r="BC102" i="1" s="1"/>
  <c r="BG125" i="7"/>
  <c r="F37" i="7" s="1"/>
  <c r="BB102" i="1" s="1"/>
  <c r="BE125" i="7"/>
  <c r="AV102" i="1"/>
  <c r="AZ102" i="1"/>
  <c r="T125" i="7"/>
  <c r="T124" i="7" s="1"/>
  <c r="T123" i="7" s="1"/>
  <c r="T122" i="7" s="1"/>
  <c r="R125" i="7"/>
  <c r="R124" i="7" s="1"/>
  <c r="R123" i="7" s="1"/>
  <c r="R122" i="7" s="1"/>
  <c r="P125" i="7"/>
  <c r="P124" i="7" s="1"/>
  <c r="P123" i="7" s="1"/>
  <c r="P122" i="7" s="1"/>
  <c r="AU102" i="1" s="1"/>
  <c r="BK125" i="7"/>
  <c r="BK124" i="7" s="1"/>
  <c r="BK123" i="7" s="1"/>
  <c r="BF125" i="7"/>
  <c r="F116" i="7"/>
  <c r="E114" i="7"/>
  <c r="F91" i="7"/>
  <c r="E89" i="7"/>
  <c r="J26" i="7"/>
  <c r="E26" i="7"/>
  <c r="J94" i="7" s="1"/>
  <c r="J119" i="7"/>
  <c r="J25" i="7"/>
  <c r="J23" i="7"/>
  <c r="E23" i="7"/>
  <c r="J118" i="7" s="1"/>
  <c r="J93" i="7"/>
  <c r="J22" i="7"/>
  <c r="J20" i="7"/>
  <c r="E20" i="7"/>
  <c r="F94" i="7" s="1"/>
  <c r="J19" i="7"/>
  <c r="J17" i="7"/>
  <c r="E17" i="7"/>
  <c r="F118" i="7" s="1"/>
  <c r="J16" i="7"/>
  <c r="J14" i="7"/>
  <c r="J116" i="7" s="1"/>
  <c r="J91" i="7"/>
  <c r="E7" i="7"/>
  <c r="E85" i="7" s="1"/>
  <c r="J39" i="6"/>
  <c r="J38" i="6"/>
  <c r="AY101" i="1" s="1"/>
  <c r="J37" i="6"/>
  <c r="AX101" i="1" s="1"/>
  <c r="BI132" i="6"/>
  <c r="BH132" i="6"/>
  <c r="BG132" i="6"/>
  <c r="BE132" i="6"/>
  <c r="T132" i="6"/>
  <c r="R132" i="6"/>
  <c r="P132" i="6"/>
  <c r="BK132" i="6"/>
  <c r="BF132" i="6"/>
  <c r="BI131" i="6"/>
  <c r="BH131" i="6"/>
  <c r="BG131" i="6"/>
  <c r="BE131" i="6"/>
  <c r="T131" i="6"/>
  <c r="R131" i="6"/>
  <c r="P131" i="6"/>
  <c r="BK131" i="6"/>
  <c r="BF131" i="6"/>
  <c r="BI130" i="6"/>
  <c r="BH130" i="6"/>
  <c r="BG130" i="6"/>
  <c r="BE130" i="6"/>
  <c r="T130" i="6"/>
  <c r="R130" i="6"/>
  <c r="P130" i="6"/>
  <c r="BK130" i="6"/>
  <c r="BF130" i="6"/>
  <c r="BI129" i="6"/>
  <c r="BH129" i="6"/>
  <c r="BG129" i="6"/>
  <c r="BE129" i="6"/>
  <c r="T129" i="6"/>
  <c r="R129" i="6"/>
  <c r="P129" i="6"/>
  <c r="BK129" i="6"/>
  <c r="BF129" i="6"/>
  <c r="BI128" i="6"/>
  <c r="BH128" i="6"/>
  <c r="BG128" i="6"/>
  <c r="BE128" i="6"/>
  <c r="T128" i="6"/>
  <c r="R128" i="6"/>
  <c r="P128" i="6"/>
  <c r="BK128" i="6"/>
  <c r="BF128" i="6"/>
  <c r="BI127" i="6"/>
  <c r="BH127" i="6"/>
  <c r="BG127" i="6"/>
  <c r="BE127" i="6"/>
  <c r="T127" i="6"/>
  <c r="R127" i="6"/>
  <c r="P127" i="6"/>
  <c r="BK127" i="6"/>
  <c r="BF127" i="6"/>
  <c r="BI126" i="6"/>
  <c r="BH126" i="6"/>
  <c r="BG126" i="6"/>
  <c r="BE126" i="6"/>
  <c r="T126" i="6"/>
  <c r="R126" i="6"/>
  <c r="P126" i="6"/>
  <c r="BK126" i="6"/>
  <c r="BF126" i="6"/>
  <c r="BI125" i="6"/>
  <c r="BH125" i="6"/>
  <c r="F38" i="6" s="1"/>
  <c r="BC101" i="1" s="1"/>
  <c r="BG125" i="6"/>
  <c r="BE125" i="6"/>
  <c r="AV101" i="1" s="1"/>
  <c r="T125" i="6"/>
  <c r="R125" i="6"/>
  <c r="P125" i="6"/>
  <c r="BK125" i="6"/>
  <c r="BF125" i="6"/>
  <c r="F116" i="6"/>
  <c r="E114" i="6"/>
  <c r="F91" i="6"/>
  <c r="E89" i="6"/>
  <c r="J26" i="6"/>
  <c r="E26" i="6"/>
  <c r="J119" i="6" s="1"/>
  <c r="J94" i="6"/>
  <c r="J25" i="6"/>
  <c r="J23" i="6"/>
  <c r="E23" i="6"/>
  <c r="J93" i="6" s="1"/>
  <c r="J118" i="6"/>
  <c r="J22" i="6"/>
  <c r="J20" i="6"/>
  <c r="E20" i="6"/>
  <c r="F94" i="6" s="1"/>
  <c r="J19" i="6"/>
  <c r="J17" i="6"/>
  <c r="E17" i="6"/>
  <c r="F118" i="6" s="1"/>
  <c r="F93" i="6"/>
  <c r="J16" i="6"/>
  <c r="J14" i="6"/>
  <c r="J91" i="6" s="1"/>
  <c r="E7" i="6"/>
  <c r="E110" i="6" s="1"/>
  <c r="J39" i="5"/>
  <c r="J38" i="5"/>
  <c r="AY100" i="1" s="1"/>
  <c r="J37" i="5"/>
  <c r="AX100" i="1" s="1"/>
  <c r="BI143" i="5"/>
  <c r="BH143" i="5"/>
  <c r="BG143" i="5"/>
  <c r="BE143" i="5"/>
  <c r="T143" i="5"/>
  <c r="T142" i="5" s="1"/>
  <c r="R143" i="5"/>
  <c r="R142" i="5" s="1"/>
  <c r="P143" i="5"/>
  <c r="P142" i="5" s="1"/>
  <c r="BK143" i="5"/>
  <c r="BK142" i="5" s="1"/>
  <c r="BF143" i="5"/>
  <c r="BI141" i="5"/>
  <c r="BH141" i="5"/>
  <c r="BG141" i="5"/>
  <c r="BE141" i="5"/>
  <c r="T141" i="5"/>
  <c r="R141" i="5"/>
  <c r="P141" i="5"/>
  <c r="BK141" i="5"/>
  <c r="BF141" i="5"/>
  <c r="BI140" i="5"/>
  <c r="BH140" i="5"/>
  <c r="BG140" i="5"/>
  <c r="BE140" i="5"/>
  <c r="T140" i="5"/>
  <c r="R140" i="5"/>
  <c r="R139" i="5" s="1"/>
  <c r="P140" i="5"/>
  <c r="BK140" i="5"/>
  <c r="BK139" i="5" s="1"/>
  <c r="BF140" i="5"/>
  <c r="BI138" i="5"/>
  <c r="BH138" i="5"/>
  <c r="BG138" i="5"/>
  <c r="BE138" i="5"/>
  <c r="T138" i="5"/>
  <c r="R138" i="5"/>
  <c r="P138" i="5"/>
  <c r="BK138" i="5"/>
  <c r="BF138" i="5"/>
  <c r="BI137" i="5"/>
  <c r="BH137" i="5"/>
  <c r="BG137" i="5"/>
  <c r="BE137" i="5"/>
  <c r="T137" i="5"/>
  <c r="R137" i="5"/>
  <c r="P137" i="5"/>
  <c r="BK137" i="5"/>
  <c r="BF137" i="5"/>
  <c r="BI136" i="5"/>
  <c r="BH136" i="5"/>
  <c r="BG136" i="5"/>
  <c r="BE136" i="5"/>
  <c r="T136" i="5"/>
  <c r="R136" i="5"/>
  <c r="P136" i="5"/>
  <c r="BK136" i="5"/>
  <c r="BF136" i="5"/>
  <c r="BI135" i="5"/>
  <c r="BH135" i="5"/>
  <c r="BG135" i="5"/>
  <c r="BE135" i="5"/>
  <c r="T135" i="5"/>
  <c r="R135" i="5"/>
  <c r="P135" i="5"/>
  <c r="BK135" i="5"/>
  <c r="BF135" i="5"/>
  <c r="BI134" i="5"/>
  <c r="BH134" i="5"/>
  <c r="BG134" i="5"/>
  <c r="BE134" i="5"/>
  <c r="T134" i="5"/>
  <c r="R134" i="5"/>
  <c r="P134" i="5"/>
  <c r="BK134" i="5"/>
  <c r="BF134" i="5"/>
  <c r="BI133" i="5"/>
  <c r="BH133" i="5"/>
  <c r="BG133" i="5"/>
  <c r="BE133" i="5"/>
  <c r="T133" i="5"/>
  <c r="R133" i="5"/>
  <c r="P133" i="5"/>
  <c r="BK133" i="5"/>
  <c r="BF133" i="5"/>
  <c r="BI132" i="5"/>
  <c r="BH132" i="5"/>
  <c r="BG132" i="5"/>
  <c r="BE132" i="5"/>
  <c r="T132" i="5"/>
  <c r="R132" i="5"/>
  <c r="P132" i="5"/>
  <c r="BK132" i="5"/>
  <c r="BF132" i="5"/>
  <c r="BI131" i="5"/>
  <c r="BH131" i="5"/>
  <c r="BG131" i="5"/>
  <c r="BE131" i="5"/>
  <c r="T131" i="5"/>
  <c r="R131" i="5"/>
  <c r="P131" i="5"/>
  <c r="BK131" i="5"/>
  <c r="BF131" i="5"/>
  <c r="BI130" i="5"/>
  <c r="BH130" i="5"/>
  <c r="BG130" i="5"/>
  <c r="BE130" i="5"/>
  <c r="T130" i="5"/>
  <c r="R130" i="5"/>
  <c r="P130" i="5"/>
  <c r="BK130" i="5"/>
  <c r="BF130" i="5"/>
  <c r="BI129" i="5"/>
  <c r="BH129" i="5"/>
  <c r="BG129" i="5"/>
  <c r="BE129" i="5"/>
  <c r="T129" i="5"/>
  <c r="R129" i="5"/>
  <c r="P129" i="5"/>
  <c r="BK129" i="5"/>
  <c r="BF129" i="5"/>
  <c r="BI128" i="5"/>
  <c r="BH128" i="5"/>
  <c r="BG128" i="5"/>
  <c r="BE128" i="5"/>
  <c r="T128" i="5"/>
  <c r="R128" i="5"/>
  <c r="P128" i="5"/>
  <c r="BK128" i="5"/>
  <c r="BF128" i="5"/>
  <c r="BI127" i="5"/>
  <c r="BH127" i="5"/>
  <c r="F38" i="5" s="1"/>
  <c r="BC100" i="1" s="1"/>
  <c r="BG127" i="5"/>
  <c r="F37" i="5" s="1"/>
  <c r="BB100" i="1" s="1"/>
  <c r="BE127" i="5"/>
  <c r="AV100" i="1"/>
  <c r="AZ100" i="1"/>
  <c r="T127" i="5"/>
  <c r="T126" i="5" s="1"/>
  <c r="R127" i="5"/>
  <c r="P127" i="5"/>
  <c r="P126" i="5" s="1"/>
  <c r="BK127" i="5"/>
  <c r="BF127" i="5"/>
  <c r="F118" i="5"/>
  <c r="E116" i="5"/>
  <c r="F91" i="5"/>
  <c r="E89" i="5"/>
  <c r="J26" i="5"/>
  <c r="E26" i="5"/>
  <c r="J94" i="5" s="1"/>
  <c r="J25" i="5"/>
  <c r="J23" i="5"/>
  <c r="E23" i="5"/>
  <c r="J120" i="5" s="1"/>
  <c r="J22" i="5"/>
  <c r="J20" i="5"/>
  <c r="E20" i="5"/>
  <c r="F94" i="5" s="1"/>
  <c r="J19" i="5"/>
  <c r="J17" i="5"/>
  <c r="E17" i="5"/>
  <c r="F120" i="5" s="1"/>
  <c r="F93" i="5"/>
  <c r="J16" i="5"/>
  <c r="J14" i="5"/>
  <c r="J118" i="5" s="1"/>
  <c r="E7" i="5"/>
  <c r="E85" i="5" s="1"/>
  <c r="J39" i="4"/>
  <c r="J38" i="4"/>
  <c r="AY98" i="1" s="1"/>
  <c r="J37" i="4"/>
  <c r="AX98" i="1"/>
  <c r="BI161" i="4"/>
  <c r="BH161" i="4"/>
  <c r="BG161" i="4"/>
  <c r="BE161" i="4"/>
  <c r="T161" i="4"/>
  <c r="R161" i="4"/>
  <c r="P161" i="4"/>
  <c r="BK161" i="4"/>
  <c r="BF161" i="4"/>
  <c r="BI160" i="4"/>
  <c r="BH160" i="4"/>
  <c r="BG160" i="4"/>
  <c r="BE160" i="4"/>
  <c r="T160" i="4"/>
  <c r="R160" i="4"/>
  <c r="P160" i="4"/>
  <c r="BK160" i="4"/>
  <c r="BF160" i="4"/>
  <c r="BI159" i="4"/>
  <c r="BH159" i="4"/>
  <c r="BG159" i="4"/>
  <c r="BE159" i="4"/>
  <c r="T159" i="4"/>
  <c r="R159" i="4"/>
  <c r="P159" i="4"/>
  <c r="BK159" i="4"/>
  <c r="BF159" i="4"/>
  <c r="BI158" i="4"/>
  <c r="BH158" i="4"/>
  <c r="BG158" i="4"/>
  <c r="BE158" i="4"/>
  <c r="T158" i="4"/>
  <c r="R158" i="4"/>
  <c r="P158" i="4"/>
  <c r="BK158" i="4"/>
  <c r="BF158" i="4"/>
  <c r="BI157" i="4"/>
  <c r="BH157" i="4"/>
  <c r="BG157" i="4"/>
  <c r="BE157" i="4"/>
  <c r="T157" i="4"/>
  <c r="R157" i="4"/>
  <c r="P157" i="4"/>
  <c r="BK157" i="4"/>
  <c r="BF157" i="4"/>
  <c r="BI156" i="4"/>
  <c r="BH156" i="4"/>
  <c r="BG156" i="4"/>
  <c r="BE156" i="4"/>
  <c r="T156" i="4"/>
  <c r="R156" i="4"/>
  <c r="P156" i="4"/>
  <c r="BK156" i="4"/>
  <c r="BF156" i="4"/>
  <c r="BI155" i="4"/>
  <c r="BH155" i="4"/>
  <c r="BG155" i="4"/>
  <c r="BE155" i="4"/>
  <c r="T155" i="4"/>
  <c r="R155" i="4"/>
  <c r="P155" i="4"/>
  <c r="BK155" i="4"/>
  <c r="BF155" i="4"/>
  <c r="BI154" i="4"/>
  <c r="BH154" i="4"/>
  <c r="BG154" i="4"/>
  <c r="BE154" i="4"/>
  <c r="T154" i="4"/>
  <c r="R154" i="4"/>
  <c r="P154" i="4"/>
  <c r="BK154" i="4"/>
  <c r="BF154" i="4"/>
  <c r="BI153" i="4"/>
  <c r="BH153" i="4"/>
  <c r="BG153" i="4"/>
  <c r="BE153" i="4"/>
  <c r="T153" i="4"/>
  <c r="R153" i="4"/>
  <c r="P153" i="4"/>
  <c r="P152" i="4"/>
  <c r="BK153" i="4"/>
  <c r="BK152" i="4"/>
  <c r="BF153" i="4"/>
  <c r="BI151" i="4"/>
  <c r="BH151" i="4"/>
  <c r="BG151" i="4"/>
  <c r="BE151" i="4"/>
  <c r="T151" i="4"/>
  <c r="R151" i="4"/>
  <c r="P151" i="4"/>
  <c r="BK151" i="4"/>
  <c r="BF151" i="4"/>
  <c r="BI150" i="4"/>
  <c r="BH150" i="4"/>
  <c r="BG150" i="4"/>
  <c r="BE150" i="4"/>
  <c r="T150" i="4"/>
  <c r="R150" i="4"/>
  <c r="P150" i="4"/>
  <c r="BK150" i="4"/>
  <c r="BF150" i="4"/>
  <c r="BI149" i="4"/>
  <c r="BH149" i="4"/>
  <c r="BG149" i="4"/>
  <c r="BE149" i="4"/>
  <c r="T149" i="4"/>
  <c r="R149" i="4"/>
  <c r="P149" i="4"/>
  <c r="BK149" i="4"/>
  <c r="BF149" i="4"/>
  <c r="BI148" i="4"/>
  <c r="BH148" i="4"/>
  <c r="BG148" i="4"/>
  <c r="BE148" i="4"/>
  <c r="T148" i="4"/>
  <c r="T147" i="4"/>
  <c r="R148" i="4"/>
  <c r="P148" i="4"/>
  <c r="P147" i="4" s="1"/>
  <c r="P146" i="4" s="1"/>
  <c r="BK148" i="4"/>
  <c r="BF148" i="4"/>
  <c r="BI145" i="4"/>
  <c r="BH145" i="4"/>
  <c r="BG145" i="4"/>
  <c r="BE145" i="4"/>
  <c r="T145" i="4"/>
  <c r="T144" i="4" s="1"/>
  <c r="R145" i="4"/>
  <c r="R144" i="4" s="1"/>
  <c r="P145" i="4"/>
  <c r="P144" i="4" s="1"/>
  <c r="BK145" i="4"/>
  <c r="BK144" i="4"/>
  <c r="BF145" i="4"/>
  <c r="BI143" i="4"/>
  <c r="BH143" i="4"/>
  <c r="BG143" i="4"/>
  <c r="BE143" i="4"/>
  <c r="T143" i="4"/>
  <c r="R143" i="4"/>
  <c r="P143" i="4"/>
  <c r="BK143" i="4"/>
  <c r="BF143" i="4"/>
  <c r="BI142" i="4"/>
  <c r="BH142" i="4"/>
  <c r="BG142" i="4"/>
  <c r="BE142" i="4"/>
  <c r="T142" i="4"/>
  <c r="R142" i="4"/>
  <c r="P142" i="4"/>
  <c r="BK142" i="4"/>
  <c r="BF142" i="4"/>
  <c r="BI141" i="4"/>
  <c r="BH141" i="4"/>
  <c r="BG141" i="4"/>
  <c r="BE141" i="4"/>
  <c r="T141" i="4"/>
  <c r="R141" i="4"/>
  <c r="P141" i="4"/>
  <c r="BK141" i="4"/>
  <c r="BF141" i="4"/>
  <c r="BI140" i="4"/>
  <c r="BH140" i="4"/>
  <c r="BG140" i="4"/>
  <c r="BE140" i="4"/>
  <c r="T140" i="4"/>
  <c r="R140" i="4"/>
  <c r="P140" i="4"/>
  <c r="BK140" i="4"/>
  <c r="BF140" i="4"/>
  <c r="BI139" i="4"/>
  <c r="BH139" i="4"/>
  <c r="BG139" i="4"/>
  <c r="BE139" i="4"/>
  <c r="T139" i="4"/>
  <c r="R139" i="4"/>
  <c r="P139" i="4"/>
  <c r="BK139" i="4"/>
  <c r="BF139" i="4"/>
  <c r="BI138" i="4"/>
  <c r="BH138" i="4"/>
  <c r="BG138" i="4"/>
  <c r="BE138" i="4"/>
  <c r="T138" i="4"/>
  <c r="T137" i="4"/>
  <c r="R138" i="4"/>
  <c r="P138" i="4"/>
  <c r="P137" i="4" s="1"/>
  <c r="BK138" i="4"/>
  <c r="BF138" i="4"/>
  <c r="BI136" i="4"/>
  <c r="BH136" i="4"/>
  <c r="BG136" i="4"/>
  <c r="BE136" i="4"/>
  <c r="T136" i="4"/>
  <c r="R136" i="4"/>
  <c r="P136" i="4"/>
  <c r="BK136" i="4"/>
  <c r="BF136" i="4"/>
  <c r="BI135" i="4"/>
  <c r="BH135" i="4"/>
  <c r="BG135" i="4"/>
  <c r="BE135" i="4"/>
  <c r="T135" i="4"/>
  <c r="R135" i="4"/>
  <c r="P135" i="4"/>
  <c r="BK135" i="4"/>
  <c r="BF135" i="4"/>
  <c r="BI134" i="4"/>
  <c r="BH134" i="4"/>
  <c r="BG134" i="4"/>
  <c r="BE134" i="4"/>
  <c r="T134" i="4"/>
  <c r="R134" i="4"/>
  <c r="P134" i="4"/>
  <c r="BK134" i="4"/>
  <c r="BF134" i="4"/>
  <c r="BI133" i="4"/>
  <c r="BH133" i="4"/>
  <c r="BG133" i="4"/>
  <c r="BE133" i="4"/>
  <c r="T133" i="4"/>
  <c r="T132" i="4"/>
  <c r="R133" i="4"/>
  <c r="R132" i="4"/>
  <c r="P133" i="4"/>
  <c r="BK133" i="4"/>
  <c r="BF133" i="4"/>
  <c r="BI131" i="4"/>
  <c r="BH131" i="4"/>
  <c r="BG131" i="4"/>
  <c r="BE131" i="4"/>
  <c r="AZ98" i="1" s="1"/>
  <c r="T131" i="4"/>
  <c r="T130" i="4" s="1"/>
  <c r="T129" i="4" s="1"/>
  <c r="R131" i="4"/>
  <c r="R130" i="4" s="1"/>
  <c r="P131" i="4"/>
  <c r="P130" i="4" s="1"/>
  <c r="BK131" i="4"/>
  <c r="BK130" i="4" s="1"/>
  <c r="BF131" i="4"/>
  <c r="F122" i="4"/>
  <c r="E120" i="4"/>
  <c r="F91" i="4"/>
  <c r="E89" i="4"/>
  <c r="J26" i="4"/>
  <c r="E26" i="4"/>
  <c r="J125" i="4" s="1"/>
  <c r="J94" i="4"/>
  <c r="J25" i="4"/>
  <c r="J23" i="4"/>
  <c r="E23" i="4"/>
  <c r="J93" i="4" s="1"/>
  <c r="J22" i="4"/>
  <c r="J20" i="4"/>
  <c r="E20" i="4"/>
  <c r="F125" i="4" s="1"/>
  <c r="J19" i="4"/>
  <c r="J17" i="4"/>
  <c r="E17" i="4"/>
  <c r="F93" i="4" s="1"/>
  <c r="J16" i="4"/>
  <c r="J14" i="4"/>
  <c r="J91" i="4" s="1"/>
  <c r="J122" i="4"/>
  <c r="E7" i="4"/>
  <c r="E116" i="4" s="1"/>
  <c r="J39" i="3"/>
  <c r="J38" i="3"/>
  <c r="AY97" i="1" s="1"/>
  <c r="J37" i="3"/>
  <c r="AX97" i="1" s="1"/>
  <c r="BI141" i="3"/>
  <c r="BH141" i="3"/>
  <c r="BG141" i="3"/>
  <c r="BE141" i="3"/>
  <c r="T141" i="3"/>
  <c r="R141" i="3"/>
  <c r="P141" i="3"/>
  <c r="BK141" i="3"/>
  <c r="BF141" i="3"/>
  <c r="BI140" i="3"/>
  <c r="BH140" i="3"/>
  <c r="BG140" i="3"/>
  <c r="BE140" i="3"/>
  <c r="T140" i="3"/>
  <c r="R140" i="3"/>
  <c r="P140" i="3"/>
  <c r="BK140" i="3"/>
  <c r="BF140" i="3"/>
  <c r="BI139" i="3"/>
  <c r="BH139" i="3"/>
  <c r="BG139" i="3"/>
  <c r="BE139" i="3"/>
  <c r="T139" i="3"/>
  <c r="R139" i="3"/>
  <c r="R138" i="3" s="1"/>
  <c r="P139" i="3"/>
  <c r="BK139" i="3"/>
  <c r="BK138" i="3" s="1"/>
  <c r="BF139" i="3"/>
  <c r="BI137" i="3"/>
  <c r="BH137" i="3"/>
  <c r="BG137" i="3"/>
  <c r="BE137" i="3"/>
  <c r="T137" i="3"/>
  <c r="R137" i="3"/>
  <c r="P137" i="3"/>
  <c r="BK137" i="3"/>
  <c r="BF137" i="3"/>
  <c r="BI136" i="3"/>
  <c r="BH136" i="3"/>
  <c r="BG136" i="3"/>
  <c r="BE136" i="3"/>
  <c r="T136" i="3"/>
  <c r="R136" i="3"/>
  <c r="P136" i="3"/>
  <c r="BK136" i="3"/>
  <c r="BF136" i="3"/>
  <c r="BI135" i="3"/>
  <c r="BH135" i="3"/>
  <c r="BG135" i="3"/>
  <c r="BE135" i="3"/>
  <c r="T135" i="3"/>
  <c r="T134" i="3" s="1"/>
  <c r="R135" i="3"/>
  <c r="P135" i="3"/>
  <c r="P134" i="3" s="1"/>
  <c r="BK135" i="3"/>
  <c r="BF135" i="3"/>
  <c r="BI133" i="3"/>
  <c r="BH133" i="3"/>
  <c r="BG133" i="3"/>
  <c r="BE133" i="3"/>
  <c r="T133" i="3"/>
  <c r="R133" i="3"/>
  <c r="P133" i="3"/>
  <c r="BK133" i="3"/>
  <c r="BF133" i="3"/>
  <c r="BI132" i="3"/>
  <c r="BH132" i="3"/>
  <c r="BG132" i="3"/>
  <c r="BE132" i="3"/>
  <c r="T132" i="3"/>
  <c r="R132" i="3"/>
  <c r="P132" i="3"/>
  <c r="BK132" i="3"/>
  <c r="BF132" i="3"/>
  <c r="BI131" i="3"/>
  <c r="BH131" i="3"/>
  <c r="BG131" i="3"/>
  <c r="BE131" i="3"/>
  <c r="T131" i="3"/>
  <c r="R131" i="3"/>
  <c r="P131" i="3"/>
  <c r="BK131" i="3"/>
  <c r="BF131" i="3"/>
  <c r="BI130" i="3"/>
  <c r="BH130" i="3"/>
  <c r="BG130" i="3"/>
  <c r="BE130" i="3"/>
  <c r="T130" i="3"/>
  <c r="R130" i="3"/>
  <c r="P130" i="3"/>
  <c r="BK130" i="3"/>
  <c r="BF130" i="3"/>
  <c r="BI129" i="3"/>
  <c r="BH129" i="3"/>
  <c r="BG129" i="3"/>
  <c r="BE129" i="3"/>
  <c r="T129" i="3"/>
  <c r="R129" i="3"/>
  <c r="P129" i="3"/>
  <c r="BK129" i="3"/>
  <c r="BF129" i="3"/>
  <c r="BI128" i="3"/>
  <c r="BH128" i="3"/>
  <c r="BG128" i="3"/>
  <c r="BE128" i="3"/>
  <c r="T128" i="3"/>
  <c r="R128" i="3"/>
  <c r="P128" i="3"/>
  <c r="BK128" i="3"/>
  <c r="BF128" i="3"/>
  <c r="BI127" i="3"/>
  <c r="BH127" i="3"/>
  <c r="F38" i="3" s="1"/>
  <c r="BC97" i="1" s="1"/>
  <c r="BG127" i="3"/>
  <c r="BE127" i="3"/>
  <c r="AZ97" i="1" s="1"/>
  <c r="AV97" i="1"/>
  <c r="T127" i="3"/>
  <c r="T126" i="3" s="1"/>
  <c r="R127" i="3"/>
  <c r="P127" i="3"/>
  <c r="P126" i="3" s="1"/>
  <c r="BK127" i="3"/>
  <c r="BF127" i="3"/>
  <c r="F118" i="3"/>
  <c r="E116" i="3"/>
  <c r="F91" i="3"/>
  <c r="E89" i="3"/>
  <c r="J26" i="3"/>
  <c r="E26" i="3"/>
  <c r="J94" i="3" s="1"/>
  <c r="J25" i="3"/>
  <c r="J23" i="3"/>
  <c r="E23" i="3"/>
  <c r="J120" i="3" s="1"/>
  <c r="J93" i="3"/>
  <c r="J22" i="3"/>
  <c r="J20" i="3"/>
  <c r="E20" i="3"/>
  <c r="F121" i="3"/>
  <c r="F94" i="3"/>
  <c r="J19" i="3"/>
  <c r="J17" i="3"/>
  <c r="E17" i="3"/>
  <c r="F93" i="3" s="1"/>
  <c r="J16" i="3"/>
  <c r="J14" i="3"/>
  <c r="J118" i="3" s="1"/>
  <c r="E7" i="3"/>
  <c r="E85" i="3" s="1"/>
  <c r="J39" i="2"/>
  <c r="J38" i="2"/>
  <c r="AY96" i="1" s="1"/>
  <c r="J37" i="2"/>
  <c r="AX96" i="1" s="1"/>
  <c r="BI182" i="2"/>
  <c r="BH182" i="2"/>
  <c r="BG182" i="2"/>
  <c r="BE182" i="2"/>
  <c r="T182" i="2"/>
  <c r="R182" i="2"/>
  <c r="P182" i="2"/>
  <c r="BK182" i="2"/>
  <c r="BF182" i="2"/>
  <c r="BI181" i="2"/>
  <c r="BH181" i="2"/>
  <c r="BG181" i="2"/>
  <c r="BE181" i="2"/>
  <c r="T181" i="2"/>
  <c r="R181" i="2"/>
  <c r="P181" i="2"/>
  <c r="BK181" i="2"/>
  <c r="BF181" i="2"/>
  <c r="BI180" i="2"/>
  <c r="BH180" i="2"/>
  <c r="BG180" i="2"/>
  <c r="BE180" i="2"/>
  <c r="T180" i="2"/>
  <c r="R180" i="2"/>
  <c r="P180" i="2"/>
  <c r="BK180" i="2"/>
  <c r="BF180" i="2"/>
  <c r="BI179" i="2"/>
  <c r="BH179" i="2"/>
  <c r="BG179" i="2"/>
  <c r="BE179" i="2"/>
  <c r="T179" i="2"/>
  <c r="R179" i="2"/>
  <c r="P179" i="2"/>
  <c r="BK179" i="2"/>
  <c r="BF179" i="2"/>
  <c r="BI178" i="2"/>
  <c r="BH178" i="2"/>
  <c r="BG178" i="2"/>
  <c r="BE178" i="2"/>
  <c r="T178" i="2"/>
  <c r="R178" i="2"/>
  <c r="P178" i="2"/>
  <c r="BK178" i="2"/>
  <c r="BF178" i="2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3" i="2"/>
  <c r="BH173" i="2"/>
  <c r="BG173" i="2"/>
  <c r="BE173" i="2"/>
  <c r="T173" i="2"/>
  <c r="T172" i="2"/>
  <c r="R173" i="2"/>
  <c r="R172" i="2"/>
  <c r="P173" i="2"/>
  <c r="BK173" i="2"/>
  <c r="BF173" i="2"/>
  <c r="BI171" i="2"/>
  <c r="BH171" i="2"/>
  <c r="BG171" i="2"/>
  <c r="BE171" i="2"/>
  <c r="T171" i="2"/>
  <c r="R171" i="2"/>
  <c r="P171" i="2"/>
  <c r="BK171" i="2"/>
  <c r="BF171" i="2"/>
  <c r="BI170" i="2"/>
  <c r="BH170" i="2"/>
  <c r="BG170" i="2"/>
  <c r="BE170" i="2"/>
  <c r="T170" i="2"/>
  <c r="R170" i="2"/>
  <c r="P170" i="2"/>
  <c r="BK170" i="2"/>
  <c r="BF170" i="2"/>
  <c r="BI169" i="2"/>
  <c r="BH169" i="2"/>
  <c r="BG169" i="2"/>
  <c r="BE169" i="2"/>
  <c r="T169" i="2"/>
  <c r="R169" i="2"/>
  <c r="P169" i="2"/>
  <c r="BK169" i="2"/>
  <c r="BF169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R167" i="2"/>
  <c r="P167" i="2"/>
  <c r="BK167" i="2"/>
  <c r="BF167" i="2"/>
  <c r="BI166" i="2"/>
  <c r="BH166" i="2"/>
  <c r="BG166" i="2"/>
  <c r="BE166" i="2"/>
  <c r="T166" i="2"/>
  <c r="R166" i="2"/>
  <c r="P166" i="2"/>
  <c r="BK166" i="2"/>
  <c r="BF166" i="2"/>
  <c r="BI165" i="2"/>
  <c r="BH165" i="2"/>
  <c r="BG165" i="2"/>
  <c r="BE165" i="2"/>
  <c r="T165" i="2"/>
  <c r="R165" i="2"/>
  <c r="P165" i="2"/>
  <c r="BK165" i="2"/>
  <c r="BF165" i="2"/>
  <c r="BI164" i="2"/>
  <c r="BH164" i="2"/>
  <c r="BG164" i="2"/>
  <c r="BE164" i="2"/>
  <c r="T164" i="2"/>
  <c r="R164" i="2"/>
  <c r="P164" i="2"/>
  <c r="BK164" i="2"/>
  <c r="BF164" i="2"/>
  <c r="BI163" i="2"/>
  <c r="BH163" i="2"/>
  <c r="BG163" i="2"/>
  <c r="BE163" i="2"/>
  <c r="T163" i="2"/>
  <c r="T162" i="2" s="1"/>
  <c r="R163" i="2"/>
  <c r="R162" i="2" s="1"/>
  <c r="P163" i="2"/>
  <c r="BK163" i="2"/>
  <c r="BF163" i="2"/>
  <c r="BI161" i="2"/>
  <c r="BH161" i="2"/>
  <c r="BG161" i="2"/>
  <c r="BE161" i="2"/>
  <c r="T161" i="2"/>
  <c r="T160" i="2"/>
  <c r="R161" i="2"/>
  <c r="R160" i="2"/>
  <c r="P161" i="2"/>
  <c r="P160" i="2"/>
  <c r="BK161" i="2"/>
  <c r="BK160" i="2" s="1"/>
  <c r="BF161" i="2"/>
  <c r="BI159" i="2"/>
  <c r="BH159" i="2"/>
  <c r="BG159" i="2"/>
  <c r="BE159" i="2"/>
  <c r="T159" i="2"/>
  <c r="R159" i="2"/>
  <c r="P159" i="2"/>
  <c r="BK159" i="2"/>
  <c r="BF159" i="2"/>
  <c r="BI158" i="2"/>
  <c r="BH158" i="2"/>
  <c r="BG158" i="2"/>
  <c r="BE158" i="2"/>
  <c r="T158" i="2"/>
  <c r="R158" i="2"/>
  <c r="P158" i="2"/>
  <c r="BK158" i="2"/>
  <c r="BF158" i="2"/>
  <c r="BI157" i="2"/>
  <c r="BH157" i="2"/>
  <c r="BG157" i="2"/>
  <c r="BE157" i="2"/>
  <c r="T157" i="2"/>
  <c r="R157" i="2"/>
  <c r="R156" i="2" s="1"/>
  <c r="P157" i="2"/>
  <c r="P156" i="2"/>
  <c r="BK157" i="2"/>
  <c r="BF157" i="2"/>
  <c r="BI154" i="2"/>
  <c r="BH154" i="2"/>
  <c r="BG154" i="2"/>
  <c r="BE154" i="2"/>
  <c r="T154" i="2"/>
  <c r="T153" i="2"/>
  <c r="R154" i="2"/>
  <c r="R153" i="2"/>
  <c r="P154" i="2"/>
  <c r="P153" i="2"/>
  <c r="BK154" i="2"/>
  <c r="BK153" i="2" s="1"/>
  <c r="BF154" i="2"/>
  <c r="BI152" i="2"/>
  <c r="BH152" i="2"/>
  <c r="BG152" i="2"/>
  <c r="BE152" i="2"/>
  <c r="T152" i="2"/>
  <c r="R152" i="2"/>
  <c r="P152" i="2"/>
  <c r="BK152" i="2"/>
  <c r="BF152" i="2"/>
  <c r="BI151" i="2"/>
  <c r="BH151" i="2"/>
  <c r="BG151" i="2"/>
  <c r="BE151" i="2"/>
  <c r="T151" i="2"/>
  <c r="R151" i="2"/>
  <c r="P151" i="2"/>
  <c r="BK151" i="2"/>
  <c r="BF151" i="2"/>
  <c r="BI150" i="2"/>
  <c r="BH150" i="2"/>
  <c r="BG150" i="2"/>
  <c r="BE150" i="2"/>
  <c r="T150" i="2"/>
  <c r="R150" i="2"/>
  <c r="P150" i="2"/>
  <c r="BK150" i="2"/>
  <c r="BF150" i="2"/>
  <c r="BI149" i="2"/>
  <c r="BH149" i="2"/>
  <c r="BG149" i="2"/>
  <c r="BE149" i="2"/>
  <c r="T149" i="2"/>
  <c r="R149" i="2"/>
  <c r="P149" i="2"/>
  <c r="BK149" i="2"/>
  <c r="BF149" i="2"/>
  <c r="BI148" i="2"/>
  <c r="BH148" i="2"/>
  <c r="BG148" i="2"/>
  <c r="BE148" i="2"/>
  <c r="T148" i="2"/>
  <c r="R148" i="2"/>
  <c r="P148" i="2"/>
  <c r="BK148" i="2"/>
  <c r="BF148" i="2"/>
  <c r="BI147" i="2"/>
  <c r="BH147" i="2"/>
  <c r="BG147" i="2"/>
  <c r="BE147" i="2"/>
  <c r="T147" i="2"/>
  <c r="R147" i="2"/>
  <c r="P147" i="2"/>
  <c r="BK147" i="2"/>
  <c r="BF147" i="2"/>
  <c r="BI146" i="2"/>
  <c r="BH146" i="2"/>
  <c r="BG146" i="2"/>
  <c r="BE146" i="2"/>
  <c r="T146" i="2"/>
  <c r="R146" i="2"/>
  <c r="P146" i="2"/>
  <c r="BK146" i="2"/>
  <c r="BF146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42" i="2"/>
  <c r="BH142" i="2"/>
  <c r="BG142" i="2"/>
  <c r="BE142" i="2"/>
  <c r="T142" i="2"/>
  <c r="R142" i="2"/>
  <c r="P142" i="2"/>
  <c r="BK142" i="2"/>
  <c r="BF142" i="2"/>
  <c r="BI141" i="2"/>
  <c r="BH141" i="2"/>
  <c r="BG141" i="2"/>
  <c r="BE141" i="2"/>
  <c r="T141" i="2"/>
  <c r="T140" i="2" s="1"/>
  <c r="R141" i="2"/>
  <c r="P141" i="2"/>
  <c r="BK141" i="2"/>
  <c r="BF141" i="2"/>
  <c r="BI139" i="2"/>
  <c r="BH139" i="2"/>
  <c r="BG139" i="2"/>
  <c r="BE139" i="2"/>
  <c r="T139" i="2"/>
  <c r="R139" i="2"/>
  <c r="P139" i="2"/>
  <c r="BK139" i="2"/>
  <c r="BF139" i="2"/>
  <c r="BI138" i="2"/>
  <c r="BH138" i="2"/>
  <c r="BG138" i="2"/>
  <c r="BE138" i="2"/>
  <c r="T138" i="2"/>
  <c r="R138" i="2"/>
  <c r="P138" i="2"/>
  <c r="BK138" i="2"/>
  <c r="BF138" i="2"/>
  <c r="BI137" i="2"/>
  <c r="BH137" i="2"/>
  <c r="BG137" i="2"/>
  <c r="BE137" i="2"/>
  <c r="T137" i="2"/>
  <c r="R137" i="2"/>
  <c r="P137" i="2"/>
  <c r="BK137" i="2"/>
  <c r="BF137" i="2"/>
  <c r="BI136" i="2"/>
  <c r="BH136" i="2"/>
  <c r="BG136" i="2"/>
  <c r="BE136" i="2"/>
  <c r="T136" i="2"/>
  <c r="R136" i="2"/>
  <c r="P136" i="2"/>
  <c r="BK136" i="2"/>
  <c r="BF136" i="2"/>
  <c r="BI135" i="2"/>
  <c r="BH135" i="2"/>
  <c r="BG135" i="2"/>
  <c r="BE135" i="2"/>
  <c r="T135" i="2"/>
  <c r="R135" i="2"/>
  <c r="P135" i="2"/>
  <c r="BK135" i="2"/>
  <c r="BF135" i="2"/>
  <c r="BI134" i="2"/>
  <c r="BH134" i="2"/>
  <c r="BG134" i="2"/>
  <c r="BE134" i="2"/>
  <c r="T134" i="2"/>
  <c r="R134" i="2"/>
  <c r="P134" i="2"/>
  <c r="BK134" i="2"/>
  <c r="BF134" i="2"/>
  <c r="BI133" i="2"/>
  <c r="BH133" i="2"/>
  <c r="BG133" i="2"/>
  <c r="BE133" i="2"/>
  <c r="T133" i="2"/>
  <c r="R133" i="2"/>
  <c r="P133" i="2"/>
  <c r="BK133" i="2"/>
  <c r="BF133" i="2"/>
  <c r="BI132" i="2"/>
  <c r="BH132" i="2"/>
  <c r="BG132" i="2"/>
  <c r="BE132" i="2"/>
  <c r="AZ96" i="1" s="1"/>
  <c r="T132" i="2"/>
  <c r="T131" i="2"/>
  <c r="R132" i="2"/>
  <c r="P132" i="2"/>
  <c r="P131" i="2" s="1"/>
  <c r="BK132" i="2"/>
  <c r="BK131" i="2" s="1"/>
  <c r="BF132" i="2"/>
  <c r="F123" i="2"/>
  <c r="E121" i="2"/>
  <c r="F91" i="2"/>
  <c r="E89" i="2"/>
  <c r="J26" i="2"/>
  <c r="E26" i="2"/>
  <c r="J126" i="2" s="1"/>
  <c r="J94" i="2"/>
  <c r="J25" i="2"/>
  <c r="J23" i="2"/>
  <c r="E23" i="2"/>
  <c r="J93" i="2" s="1"/>
  <c r="J125" i="2"/>
  <c r="J22" i="2"/>
  <c r="J20" i="2"/>
  <c r="E20" i="2"/>
  <c r="F126" i="2" s="1"/>
  <c r="F94" i="2"/>
  <c r="J19" i="2"/>
  <c r="J17" i="2"/>
  <c r="E17" i="2"/>
  <c r="F93" i="2" s="1"/>
  <c r="J16" i="2"/>
  <c r="J14" i="2"/>
  <c r="J123" i="2"/>
  <c r="J91" i="2"/>
  <c r="E7" i="2"/>
  <c r="E85" i="2" s="1"/>
  <c r="AS99" i="1"/>
  <c r="AS95" i="1"/>
  <c r="L90" i="1"/>
  <c r="AM90" i="1"/>
  <c r="AM89" i="1"/>
  <c r="L89" i="1"/>
  <c r="AM87" i="1"/>
  <c r="L87" i="1"/>
  <c r="L85" i="1"/>
  <c r="L84" i="1"/>
  <c r="T130" i="2" l="1"/>
  <c r="R155" i="2"/>
  <c r="P125" i="5"/>
  <c r="P124" i="5" s="1"/>
  <c r="AU100" i="1" s="1"/>
  <c r="R122" i="8"/>
  <c r="R131" i="2"/>
  <c r="R130" i="2" s="1"/>
  <c r="R129" i="2" s="1"/>
  <c r="F37" i="2"/>
  <c r="BB96" i="1" s="1"/>
  <c r="F39" i="2"/>
  <c r="BD96" i="1" s="1"/>
  <c r="P140" i="2"/>
  <c r="P172" i="2"/>
  <c r="J91" i="3"/>
  <c r="R126" i="3"/>
  <c r="R125" i="3" s="1"/>
  <c r="R124" i="3" s="1"/>
  <c r="R134" i="3"/>
  <c r="P138" i="3"/>
  <c r="P125" i="3" s="1"/>
  <c r="P124" i="3" s="1"/>
  <c r="AU97" i="1" s="1"/>
  <c r="T138" i="3"/>
  <c r="F124" i="4"/>
  <c r="F94" i="4"/>
  <c r="P132" i="4"/>
  <c r="P129" i="4" s="1"/>
  <c r="P128" i="4" s="1"/>
  <c r="AU98" i="1" s="1"/>
  <c r="R137" i="4"/>
  <c r="R147" i="4"/>
  <c r="T152" i="4"/>
  <c r="T146" i="4" s="1"/>
  <c r="T128" i="4" s="1"/>
  <c r="J91" i="5"/>
  <c r="J93" i="5"/>
  <c r="J121" i="5"/>
  <c r="BK126" i="5"/>
  <c r="R126" i="5"/>
  <c r="R125" i="5" s="1"/>
  <c r="R124" i="5" s="1"/>
  <c r="P139" i="5"/>
  <c r="T139" i="5"/>
  <c r="P124" i="6"/>
  <c r="P123" i="6" s="1"/>
  <c r="P122" i="6" s="1"/>
  <c r="AU101" i="1" s="1"/>
  <c r="T124" i="6"/>
  <c r="T123" i="6" s="1"/>
  <c r="T122" i="6" s="1"/>
  <c r="F37" i="6"/>
  <c r="BB101" i="1" s="1"/>
  <c r="F93" i="7"/>
  <c r="F118" i="8"/>
  <c r="F94" i="8"/>
  <c r="F39" i="8"/>
  <c r="BD103" i="1" s="1"/>
  <c r="AS94" i="1"/>
  <c r="R140" i="2"/>
  <c r="T156" i="2"/>
  <c r="T155" i="2" s="1"/>
  <c r="T129" i="2" s="1"/>
  <c r="P162" i="2"/>
  <c r="F37" i="4"/>
  <c r="BB98" i="1" s="1"/>
  <c r="BK137" i="4"/>
  <c r="R152" i="4"/>
  <c r="R124" i="6"/>
  <c r="R123" i="6" s="1"/>
  <c r="R122" i="6" s="1"/>
  <c r="F39" i="6"/>
  <c r="BD101" i="1" s="1"/>
  <c r="E112" i="3"/>
  <c r="BK122" i="8"/>
  <c r="F39" i="7"/>
  <c r="BD102" i="1" s="1"/>
  <c r="BC99" i="1"/>
  <c r="AY99" i="1" s="1"/>
  <c r="BK124" i="6"/>
  <c r="F39" i="5"/>
  <c r="BD100" i="1" s="1"/>
  <c r="F38" i="4"/>
  <c r="BC98" i="1" s="1"/>
  <c r="BK132" i="4"/>
  <c r="BK147" i="4"/>
  <c r="F39" i="4"/>
  <c r="BD98" i="1" s="1"/>
  <c r="AZ95" i="1"/>
  <c r="BK126" i="3"/>
  <c r="F39" i="3"/>
  <c r="BD97" i="1" s="1"/>
  <c r="BK134" i="3"/>
  <c r="F37" i="3"/>
  <c r="BB97" i="1" s="1"/>
  <c r="BK140" i="2"/>
  <c r="BK130" i="2" s="1"/>
  <c r="BK172" i="2"/>
  <c r="BK162" i="2"/>
  <c r="F38" i="2"/>
  <c r="BC96" i="1" s="1"/>
  <c r="BK156" i="2"/>
  <c r="E112" i="5"/>
  <c r="E110" i="7"/>
  <c r="E85" i="8"/>
  <c r="E85" i="6"/>
  <c r="E85" i="4"/>
  <c r="BA98" i="1"/>
  <c r="AW98" i="1"/>
  <c r="T125" i="3"/>
  <c r="T124" i="3" s="1"/>
  <c r="T125" i="5"/>
  <c r="T124" i="5" s="1"/>
  <c r="AW96" i="1"/>
  <c r="BA96" i="1"/>
  <c r="BK146" i="4"/>
  <c r="R146" i="4"/>
  <c r="P122" i="8"/>
  <c r="AU103" i="1" s="1"/>
  <c r="AU99" i="1" s="1"/>
  <c r="BK122" i="7"/>
  <c r="P130" i="2"/>
  <c r="AW97" i="1"/>
  <c r="AT97" i="1" s="1"/>
  <c r="R129" i="4"/>
  <c r="BK125" i="5"/>
  <c r="BB99" i="1"/>
  <c r="AX99" i="1" s="1"/>
  <c r="BA100" i="1"/>
  <c r="AW100" i="1"/>
  <c r="AT100" i="1" s="1"/>
  <c r="BA102" i="1"/>
  <c r="AW102" i="1"/>
  <c r="BA103" i="1"/>
  <c r="BK123" i="6"/>
  <c r="AT102" i="1"/>
  <c r="AV95" i="1"/>
  <c r="BK129" i="4"/>
  <c r="BA101" i="1"/>
  <c r="AW101" i="1"/>
  <c r="AT101" i="1" s="1"/>
  <c r="BA97" i="1"/>
  <c r="AZ101" i="1"/>
  <c r="AZ99" i="1" s="1"/>
  <c r="AV99" i="1" s="1"/>
  <c r="E117" i="2"/>
  <c r="AV96" i="1"/>
  <c r="F120" i="3"/>
  <c r="F119" i="6"/>
  <c r="AW103" i="1"/>
  <c r="AV103" i="1"/>
  <c r="F125" i="2"/>
  <c r="J121" i="3"/>
  <c r="J124" i="4"/>
  <c r="F121" i="5"/>
  <c r="J116" i="6"/>
  <c r="F119" i="7"/>
  <c r="J118" i="8"/>
  <c r="AV98" i="1"/>
  <c r="AT98" i="1" s="1"/>
  <c r="BB95" i="1" l="1"/>
  <c r="AX95" i="1" s="1"/>
  <c r="P155" i="2"/>
  <c r="BA99" i="1"/>
  <c r="AW99" i="1" s="1"/>
  <c r="P129" i="2"/>
  <c r="AU96" i="1" s="1"/>
  <c r="AU95" i="1" s="1"/>
  <c r="BK155" i="2"/>
  <c r="BK125" i="3"/>
  <c r="BD99" i="1"/>
  <c r="BC95" i="1"/>
  <c r="BC94" i="1" s="1"/>
  <c r="AY94" i="1" s="1"/>
  <c r="BD95" i="1"/>
  <c r="AT96" i="1"/>
  <c r="BK124" i="5"/>
  <c r="AU94" i="1"/>
  <c r="BB94" i="1"/>
  <c r="BK128" i="4"/>
  <c r="BK129" i="2"/>
  <c r="AT103" i="1"/>
  <c r="BA95" i="1"/>
  <c r="BK124" i="3"/>
  <c r="AT99" i="1"/>
  <c r="AZ94" i="1"/>
  <c r="BK122" i="6"/>
  <c r="R128" i="4"/>
  <c r="BD94" i="1" l="1"/>
  <c r="W33" i="1" s="1"/>
  <c r="W32" i="1"/>
  <c r="AY95" i="1"/>
  <c r="BA94" i="1"/>
  <c r="AW95" i="1"/>
  <c r="AT95" i="1" s="1"/>
  <c r="AV94" i="1"/>
  <c r="AX94" i="1"/>
  <c r="W31" i="1"/>
  <c r="AW94" i="1" l="1"/>
  <c r="AT94" i="1" l="1"/>
</calcChain>
</file>

<file path=xl/sharedStrings.xml><?xml version="1.0" encoding="utf-8"?>
<sst xmlns="http://schemas.openxmlformats.org/spreadsheetml/2006/main" count="3097" uniqueCount="622">
  <si>
    <t>Export Komplet</t>
  </si>
  <si>
    <t/>
  </si>
  <si>
    <t>2.0</t>
  </si>
  <si>
    <t>False</t>
  </si>
  <si>
    <t>{fcd8bf18-a944-4a13-9b38-c0ac39601650}</t>
  </si>
  <si>
    <t>&gt;&gt;  skryté stĺpce  &lt;&lt;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</si>
  <si>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</si>
  <si>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</si>
  <si>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</si>
  <si>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</si>
  <si>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</si>
  <si>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</si>
  <si>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</si>
  <si>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</si>
  <si>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</si>
  <si>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</si>
  <si>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</si>
  <si>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9.12.2019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</si>
  <si>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</si>
  <si>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</si>
  <si>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</si>
  <si>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</si>
  <si>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</si>
  <si>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</si>
  <si>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</si>
  <si>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</si>
  <si>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</si>
  <si>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</si>
  <si>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</si>
  <si>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</si>
  <si>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</si>
  <si>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</si>
  <si>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</si>
  <si>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</si>
  <si>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</si>
  <si>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</si>
  <si>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</si>
  <si>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</si>
  <si>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</si>
  <si>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</si>
  <si>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</si>
  <si>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</si>
  <si>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</si>
  <si>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</si>
  <si>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</si>
  <si>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</si>
  <si>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</si>
  <si>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</si>
  <si>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</si>
  <si>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</si>
  <si>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</si>
  <si>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</si>
  <si>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</si>
  <si>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</si>
  <si>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</si>
  <si>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</si>
  <si>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</si>
  <si>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</si>
  <si>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</si>
  <si>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</si>
  <si>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</si>
  <si>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</si>
  <si>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</si>
  <si>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</si>
  <si>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</si>
  <si>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</si>
  <si>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</si>
  <si>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</si>
  <si>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</si>
  <si>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</si>
  <si>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</si>
  <si>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SO 170 Obnova haly deliarne - oprávnené náklady</t>
  </si>
  <si>
    <t>STA</t>
  </si>
  <si>
    <t>1</t>
  </si>
  <si>
    <t>{e1ec1fb9-cf31-4400-877d-905e7c15ee44}</t>
  </si>
  <si>
    <t>/</t>
  </si>
  <si>
    <t>01</t>
  </si>
  <si>
    <t>Zateplenie obvodového plášťa</t>
  </si>
  <si>
    <t>Časť</t>
  </si>
  <si>
    <t>2</t>
  </si>
  <si>
    <t>{f1bcea2b-2901-46c2-9afd-92cf6859cb98}</t>
  </si>
  <si>
    <t>02</t>
  </si>
  <si>
    <t>Zateplenie strešného plášťa</t>
  </si>
  <si>
    <t>{4a9b16d5-c1ab-445f-91cf-ba70f0e4ea95}</t>
  </si>
  <si>
    <t>03</t>
  </si>
  <si>
    <t>Výmena výplní otvorových konštrukcií</t>
  </si>
  <si>
    <t>{dd4994ee-bcf5-44b8-95ad-4defe7c973a5}</t>
  </si>
  <si>
    <t>B</t>
  </si>
  <si>
    <t>SO 170 Obnova haly deliarne - neoprávnené náklady</t>
  </si>
  <si>
    <t>{23b72854-ab5f-465e-adff-905e543a53a8}</t>
  </si>
  <si>
    <t>11</t>
  </si>
  <si>
    <t>{cc648a8d-9f3a-44f2-ab1a-2517141d6bf1}</t>
  </si>
  <si>
    <t>12</t>
  </si>
  <si>
    <t>{9e3285a2-cbcf-46ee-aadd-ff2ddc093dcb}</t>
  </si>
  <si>
    <t>13</t>
  </si>
  <si>
    <t>{da63190c-02c9-43f7-948d-15167e98d7a9}</t>
  </si>
  <si>
    <t>14</t>
  </si>
  <si>
    <t>Ochrana pred bleskom</t>
  </si>
  <si>
    <t>{cb4fb144-7ccf-4056-bb2f-38f6aab50261}</t>
  </si>
  <si>
    <t>Objekt:</t>
  </si>
  <si>
    <t>A - SO 170 Obnova haly deliarne - oprávnené náklady</t>
  </si>
  <si>
    <t>Časť:</t>
  </si>
  <si>
    <t>01 - Zateplenie obvodového plášťa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</si>
  <si>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</si>
  <si>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</si>
  <si>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</si>
  <si>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</si>
  <si>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</si>
  <si>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</si>
  <si>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</si>
  <si>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</si>
  <si>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</si>
  <si>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</si>
  <si>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</si>
  <si>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764 - Konštrukcie klampiarske</t>
  </si>
  <si>
    <t xml:space="preserve">    767 - Konštrukcie doplnkové kovové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</si>
  <si>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</si>
  <si>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</si>
  <si>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</si>
  <si>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</si>
  <si>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</si>
  <si>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</si>
  <si>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</si>
  <si>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</si>
  <si>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</si>
  <si>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</si>
  <si>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</si>
  <si>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</si>
  <si>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</si>
  <si>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</si>
  <si>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</si>
  <si>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</si>
  <si>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</si>
  <si>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612460268</t>
  </si>
  <si>
    <t>Vyrovnávacia vrstva z lepiacej malty</t>
  </si>
  <si>
    <t>m2</t>
  </si>
  <si>
    <t>4</t>
  </si>
  <si>
    <t>-1634668745</t>
  </si>
  <si>
    <t>622422531</t>
  </si>
  <si>
    <t>Oprava omietok vápenných a vápennocementových st. členitosti 1-2 šrabaných40-50%</t>
  </si>
  <si>
    <t>814454255</t>
  </si>
  <si>
    <t>3</t>
  </si>
  <si>
    <t>622464292</t>
  </si>
  <si>
    <t>Vonkajšia omietka stien tenkovrstvová, silikátová, škrabaná, hr. 2 mm</t>
  </si>
  <si>
    <t>1444685479</t>
  </si>
  <si>
    <t>622464310</t>
  </si>
  <si>
    <t>Vonkajšia omietka stien hrubozrnná sikátová - sokel</t>
  </si>
  <si>
    <t>-1142468672</t>
  </si>
  <si>
    <t>5</t>
  </si>
  <si>
    <t>622466116</t>
  </si>
  <si>
    <t>Príprava vonkajšieho podkladu stien základ - penetrácia</t>
  </si>
  <si>
    <t>1490314006</t>
  </si>
  <si>
    <t>625251360</t>
  </si>
  <si>
    <t>Kontaktný zatepľovací systém hr. 160 mm minerálne riešenie, zatĺkacie kotvy</t>
  </si>
  <si>
    <t>417598601</t>
  </si>
  <si>
    <t>7</t>
  </si>
  <si>
    <t>625251372</t>
  </si>
  <si>
    <t>Kontaktný zatepľovací systém ostenia hr. 30 mm Minerálne riešenie</t>
  </si>
  <si>
    <t>1404162483</t>
  </si>
  <si>
    <t>8</t>
  </si>
  <si>
    <t>625251411</t>
  </si>
  <si>
    <t>Kontaktný zatepľovací systém hr. 220 mm - riešenie pre sokel (XPS), zatĺkacie kotvy</t>
  </si>
  <si>
    <t>-1406373782</t>
  </si>
  <si>
    <t>9</t>
  </si>
  <si>
    <t>Ostatné konštrukcie a práce-búranie</t>
  </si>
  <si>
    <t>938902071</t>
  </si>
  <si>
    <t>Očistenie povrchu stien tlakovou vodou</t>
  </si>
  <si>
    <t>1021417255</t>
  </si>
  <si>
    <t>10</t>
  </si>
  <si>
    <t>953945102</t>
  </si>
  <si>
    <t>Soklový profil SL 16 (hliníkový)</t>
  </si>
  <si>
    <t>m</t>
  </si>
  <si>
    <t>714207871</t>
  </si>
  <si>
    <t>953996121</t>
  </si>
  <si>
    <t>Okenný APU profil s integrovanou tkaninou</t>
  </si>
  <si>
    <t>1325433541</t>
  </si>
  <si>
    <t>953996131</t>
  </si>
  <si>
    <t>Rohový PVC profil s integrovanou tkaninou 100x100</t>
  </si>
  <si>
    <t>-323727614</t>
  </si>
  <si>
    <t>978015251</t>
  </si>
  <si>
    <t>Otlčenie vonkajších omietok s rozsahom do 50 %</t>
  </si>
  <si>
    <t>715992602</t>
  </si>
  <si>
    <t>979011111</t>
  </si>
  <si>
    <t>Zvislá doprava sutiny a vybúraných hmôt za prvé podlažie nad alebo pod základným podlažím</t>
  </si>
  <si>
    <t>t</t>
  </si>
  <si>
    <t>415284566</t>
  </si>
  <si>
    <t>15</t>
  </si>
  <si>
    <t>979081111</t>
  </si>
  <si>
    <t>Odvoz sutiny a vybúraných hmôt na skládku do 1 km</t>
  </si>
  <si>
    <t>-843706785</t>
  </si>
  <si>
    <t>16</t>
  </si>
  <si>
    <t>979081121</t>
  </si>
  <si>
    <t>Odvoz sutiny a vybúraných hmôt na skládku za každý ďalší 1 km</t>
  </si>
  <si>
    <t>-1759011024</t>
  </si>
  <si>
    <t>17</t>
  </si>
  <si>
    <t>979082111</t>
  </si>
  <si>
    <t>Vnútrostavenisková doprava sutiny a vybúraných hmôt do 10 m</t>
  </si>
  <si>
    <t>-376090854</t>
  </si>
  <si>
    <t>18</t>
  </si>
  <si>
    <t>979082121</t>
  </si>
  <si>
    <t>Vnútrostavenisková doprava sutiny a vybúraných hmôt za každých ďalších 5 m</t>
  </si>
  <si>
    <t>888050380</t>
  </si>
  <si>
    <t>19</t>
  </si>
  <si>
    <t>979089011</t>
  </si>
  <si>
    <t>Poplatok za skladovanie - (asfalt) nebezpečné</t>
  </si>
  <si>
    <t>1977593144</t>
  </si>
  <si>
    <t>979089012</t>
  </si>
  <si>
    <t>Poplatok za skladovanie - betón, tehly, dlaždice (17 01) ostatné</t>
  </si>
  <si>
    <t>-667033083</t>
  </si>
  <si>
    <t>99</t>
  </si>
  <si>
    <t>Presun hmôt HSV</t>
  </si>
  <si>
    <t>21</t>
  </si>
  <si>
    <t>999281111</t>
  </si>
  <si>
    <t>Presun hmôt pre opravy a údržbu objektov vrátane vonkajších plášťov výšky do 25 m</t>
  </si>
  <si>
    <t>49269923</t>
  </si>
  <si>
    <t>PSV</t>
  </si>
  <si>
    <t>Práce a dodávky PSV</t>
  </si>
  <si>
    <t>711</t>
  </si>
  <si>
    <t>Izolácie proti vode a vlhkosti</t>
  </si>
  <si>
    <t>22</t>
  </si>
  <si>
    <t>711132107</t>
  </si>
  <si>
    <t>Zhotovenie izolácie proti zemnej vlhkosti nopovou fóloiu položenou voľne na ploche zvislej</t>
  </si>
  <si>
    <t>-642387682</t>
  </si>
  <si>
    <t>23</t>
  </si>
  <si>
    <t>M</t>
  </si>
  <si>
    <t>283230002700</t>
  </si>
  <si>
    <t>Nopová HDPE fólia, výška nopu 8 mm, proti zemnej vlhkosti pre spodnú stavbu</t>
  </si>
  <si>
    <t>32</t>
  </si>
  <si>
    <t>-918590506</t>
  </si>
  <si>
    <t>24</t>
  </si>
  <si>
    <t>998711203</t>
  </si>
  <si>
    <t>Presun hmôt pre izoláciu proti vode v objektoch výšky nad 12 do 60 m</t>
  </si>
  <si>
    <t>%</t>
  </si>
  <si>
    <t>287500825</t>
  </si>
  <si>
    <t>713</t>
  </si>
  <si>
    <t>Izolácie tepelné</t>
  </si>
  <si>
    <t>25</t>
  </si>
  <si>
    <t>713000030</t>
  </si>
  <si>
    <t>Odstránenie tepelnej izolácie stien kladenej voľne z vláknitých materiálov hr. do 10 cm -0,0024t</t>
  </si>
  <si>
    <t>-623230958</t>
  </si>
  <si>
    <t>764</t>
  </si>
  <si>
    <t>Konštrukcie klampiarske</t>
  </si>
  <si>
    <t>26</t>
  </si>
  <si>
    <t>764421K10</t>
  </si>
  <si>
    <t>Oplechovanie rozhrania zateplenia a sendvič. panelu z pozink. lakoplast. plechu vodorovné r.š. 602 mm - K10</t>
  </si>
  <si>
    <t>1873864450</t>
  </si>
  <si>
    <t>27</t>
  </si>
  <si>
    <t>764421K11</t>
  </si>
  <si>
    <t>Oplechovanie rozhrania zateplenia a sendvič. panelu z pozink. lakoplast. plechu zvislé r.š. 187 mm - K11</t>
  </si>
  <si>
    <t>1091505886</t>
  </si>
  <si>
    <t>28</t>
  </si>
  <si>
    <t>764421K12</t>
  </si>
  <si>
    <t>Oplechovanie vonkajšieho nadpažia okna a odkvapu z pozink. lakoplast. plechu r.š. 462 mm - K12</t>
  </si>
  <si>
    <t>-1531885736</t>
  </si>
  <si>
    <t>29</t>
  </si>
  <si>
    <t>764421K13</t>
  </si>
  <si>
    <t>Oplechovanie vnútorného nadpažia okna z pozink. lakoplast. plechu r.š. 400 mm - K13</t>
  </si>
  <si>
    <t>610320691</t>
  </si>
  <si>
    <t>30</t>
  </si>
  <si>
    <t>764421K14</t>
  </si>
  <si>
    <t>Oplechovanie vonkajšieho nárožia sendvič.panelov zvislo z pozink. lakoplast. plechu r.š. 532 mm - K14</t>
  </si>
  <si>
    <t>-47531965</t>
  </si>
  <si>
    <t>31</t>
  </si>
  <si>
    <t>764421K15</t>
  </si>
  <si>
    <t>Oplechovanie vnútorného kúta sendvič.panelov zvislo z pozink. lakoplast. plechu r.š. 162 mm - K15</t>
  </si>
  <si>
    <t>657861052</t>
  </si>
  <si>
    <t>764421K16</t>
  </si>
  <si>
    <t>Oplechovanie vnútorného nárožia sendvič.panelov vodorovne z pozink. lakoplast. plechu r.š. 332 mm - K16</t>
  </si>
  <si>
    <t>2087750266</t>
  </si>
  <si>
    <t>33</t>
  </si>
  <si>
    <t>764421ZH6</t>
  </si>
  <si>
    <t>Oplechovanie soklíka nad medzistešným žľabom z pozink. lakoplast. plechu r.š. 700 mm - ZH6</t>
  </si>
  <si>
    <t>-780731941</t>
  </si>
  <si>
    <t>34</t>
  </si>
  <si>
    <t>998764203</t>
  </si>
  <si>
    <t>Presun hmôt pre konštrukcie klampiarske v objektoch výšky nad 12 do 24 m</t>
  </si>
  <si>
    <t>-1938166598</t>
  </si>
  <si>
    <t>767</t>
  </si>
  <si>
    <t>Konštrukcie doplnkové kovové</t>
  </si>
  <si>
    <t>35</t>
  </si>
  <si>
    <t>767134802</t>
  </si>
  <si>
    <t>Demontáž oplechovania stien plechmi skrutkovanými,  -0,00900 t</t>
  </si>
  <si>
    <t>1402863631</t>
  </si>
  <si>
    <t>36</t>
  </si>
  <si>
    <t>767411103</t>
  </si>
  <si>
    <t>Montáž opláštenia sendvičovými stenovými panelmi s viditeľným spojom na OK, hrúbky nad 150 mm</t>
  </si>
  <si>
    <t>-1813581385</t>
  </si>
  <si>
    <t>37</t>
  </si>
  <si>
    <t>628510001512</t>
  </si>
  <si>
    <t>Páska tesniaca butyl - tesnenie spojov medzi panelmi</t>
  </si>
  <si>
    <t>-2048300987</t>
  </si>
  <si>
    <t>38</t>
  </si>
  <si>
    <t>283230007806</t>
  </si>
  <si>
    <t>Parozábrana – lepiaca butylkaučuová páska - medzi panely  interiéru</t>
  </si>
  <si>
    <t>-1707211261</t>
  </si>
  <si>
    <t>39</t>
  </si>
  <si>
    <t>553250000700</t>
  </si>
  <si>
    <t>Panel sendvičový s jadrom z minerálnej vlny stenový s viditeľným spojom, poplasovaný oceľový plášť, hr. jadra 200 mm</t>
  </si>
  <si>
    <t>1367393991</t>
  </si>
  <si>
    <t>40</t>
  </si>
  <si>
    <t>767995100</t>
  </si>
  <si>
    <t xml:space="preserve">Montáž ostatných atypických kovových stavebných doplnkových konštrukcií </t>
  </si>
  <si>
    <t>kg</t>
  </si>
  <si>
    <t>1895672171</t>
  </si>
  <si>
    <t>41</t>
  </si>
  <si>
    <t>PC767002</t>
  </si>
  <si>
    <t>Zvislé lemovanie a lemovanie ostenia technologických otvorov z oceľ. uholníka - podľa výpisu - ZH6 až ZH10 vr. náteru žtočierných pásov</t>
  </si>
  <si>
    <t>-1716305194</t>
  </si>
  <si>
    <t>42</t>
  </si>
  <si>
    <t>767995102</t>
  </si>
  <si>
    <t>Montáž ostatných atypických kovových stavebných doplnkových konštrukcií nad 5 do 10 kg</t>
  </si>
  <si>
    <t>1994025019</t>
  </si>
  <si>
    <t>43</t>
  </si>
  <si>
    <t>PC767001</t>
  </si>
  <si>
    <t>Oceľové konštrukcie a kotiací materiál podľa výpisu - ZH1 až ZH5</t>
  </si>
  <si>
    <t>1939209788</t>
  </si>
  <si>
    <t>44</t>
  </si>
  <si>
    <t>998767203</t>
  </si>
  <si>
    <t>Presun hmôt pre kovové stavebné doplnkové konštrukcie v objektoch výšky nad 12 do 24 m</t>
  </si>
  <si>
    <t>-1133085389</t>
  </si>
  <si>
    <t>02 - Zateplenie strešného plášťa</t>
  </si>
  <si>
    <t>71311600</t>
  </si>
  <si>
    <t>Montáž tepelnej izolácie striech PUR penou hr. 50 mm</t>
  </si>
  <si>
    <t>170407309</t>
  </si>
  <si>
    <t>231710000900</t>
  </si>
  <si>
    <t>Pena polyuretanová EKOPRODUR S0329 striekaná tepelná izolácia s uzavretou bunkovou štruktúrou (tvrdá pena)</t>
  </si>
  <si>
    <t>1986224832</t>
  </si>
  <si>
    <t>71311607</t>
  </si>
  <si>
    <t>Silikónový nástrek odolný UV žiareniu a vodotesný, s posypom drvenou bridlicou D+M</t>
  </si>
  <si>
    <t>1854881711</t>
  </si>
  <si>
    <t>713142131</t>
  </si>
  <si>
    <t>Montáž tepelnej izolácie striech plochých do 10° polystyrénom, jednovrstvová prilep. za studena a prikotvením</t>
  </si>
  <si>
    <t>1504664411</t>
  </si>
  <si>
    <t>283720008300</t>
  </si>
  <si>
    <t>Doska EPS 100S hr. 160 mm, na zateplenie plochých striech</t>
  </si>
  <si>
    <t>-1370717743</t>
  </si>
  <si>
    <t>31197000101</t>
  </si>
  <si>
    <t>Teleskopická kotva s trňom z nerez ocele</t>
  </si>
  <si>
    <t>ks</t>
  </si>
  <si>
    <t>-1621809681</t>
  </si>
  <si>
    <t>998713201</t>
  </si>
  <si>
    <t>Presun hmôt pre izolácie tepelné v objektoch výšky do 6 m</t>
  </si>
  <si>
    <t>1763161624</t>
  </si>
  <si>
    <t>764327250</t>
  </si>
  <si>
    <t>Oplechovanie z pozinkovaného lakoplast. plechu, odkvapov na strechách s tvrdou krytinou r.š. 487+301+271 mm - K8 - je to súčasť navrhovanej konštrukcie zateplenia strechy</t>
  </si>
  <si>
    <t>1550857471</t>
  </si>
  <si>
    <t>764391447</t>
  </si>
  <si>
    <t>Záveterná lišta z pozinkovaného lakoplast. plechu, r.š. 545+400 mm - K9 - je to súčasť navrhovanej konštrukcie zateplenia strechy</t>
  </si>
  <si>
    <t>-1834581761</t>
  </si>
  <si>
    <t>998764201</t>
  </si>
  <si>
    <t>Presun hmôt pre konštrukcie klampiarske v objektoch výšky do 6 m</t>
  </si>
  <si>
    <t>-1629857718</t>
  </si>
  <si>
    <t>767411102</t>
  </si>
  <si>
    <t>Montáž opláštenia sendvičovými stenovými panelmi s viditeľným spojom na OK, hrúbky nad 100 do 150 mm</t>
  </si>
  <si>
    <t>1923928594</t>
  </si>
  <si>
    <t>553260001900</t>
  </si>
  <si>
    <t>Panel sendvičový IPN pena strešný oceľový poplastovaný plášť hr. 150 mm</t>
  </si>
  <si>
    <t>1290499655</t>
  </si>
  <si>
    <t>1934367274</t>
  </si>
  <si>
    <t>03 - Výmena výplní otvorových konštrukcií</t>
  </si>
  <si>
    <t xml:space="preserve">    3 - Zvislé a kompletné konštrukcie</t>
  </si>
  <si>
    <t>Zvislé a kompletné konštrukcie</t>
  </si>
  <si>
    <t>311272563</t>
  </si>
  <si>
    <t>Murivo nosné (m3) z tvárnic YTONG hr. 300 mm P4-550 PD - je to náhrada za existujúce otvorové výplne po ich vybúraní</t>
  </si>
  <si>
    <t>m3</t>
  </si>
  <si>
    <t>-298786091</t>
  </si>
  <si>
    <t>612409991</t>
  </si>
  <si>
    <t>Začistenie omietok (s dodaním hmoty) okolo okien, dverí,podláh, obkladov atď.</t>
  </si>
  <si>
    <t>-1987254872</t>
  </si>
  <si>
    <t>612460121</t>
  </si>
  <si>
    <t>Príprava vnútorného podkladu stien penetráciou základnou</t>
  </si>
  <si>
    <t>126755413</t>
  </si>
  <si>
    <t>612460251</t>
  </si>
  <si>
    <t>Vnútorná omietka stien vápennocementová štuková (jemná), hr. 3 mm</t>
  </si>
  <si>
    <t>278299661</t>
  </si>
  <si>
    <t>612481119</t>
  </si>
  <si>
    <t>Potiahnutie vnútorných stien sklotextílnou mriežkou s celoplošným prilepením</t>
  </si>
  <si>
    <t>-1570553879</t>
  </si>
  <si>
    <t>941941041</t>
  </si>
  <si>
    <t>Montáž lešenia ľahkého pracovného radového s podlahami šírky nad 1,00 do 1,20 m, výšky do 10 m</t>
  </si>
  <si>
    <t>1385685083</t>
  </si>
  <si>
    <t>941941291</t>
  </si>
  <si>
    <t>Príplatok za prvý a každý ďalší i začatý mesiac použitia lešenia ľahkého pracovného radového s podlahami šírky nad 1,00 do 1,20 m, výšky do 10 m</t>
  </si>
  <si>
    <t>114917750</t>
  </si>
  <si>
    <t>941941841</t>
  </si>
  <si>
    <t>Demontáž lešenia ľahkého pracovného radového s podlahami šírky nad 1,00 do 1,20 m, výšky do 10 m</t>
  </si>
  <si>
    <t>837433264</t>
  </si>
  <si>
    <t>944944103</t>
  </si>
  <si>
    <t xml:space="preserve">Ochranná sieť na boku lešenia </t>
  </si>
  <si>
    <t>-88320106</t>
  </si>
  <si>
    <t>944944803</t>
  </si>
  <si>
    <t xml:space="preserve">Demontáž ochrannej siete na boku lešenia </t>
  </si>
  <si>
    <t>314757559</t>
  </si>
  <si>
    <t>968071115</t>
  </si>
  <si>
    <t>Demontáž okien kovových, 1 bm obvodu - 0,005t</t>
  </si>
  <si>
    <t>-2059282267</t>
  </si>
  <si>
    <t>-773102950</t>
  </si>
  <si>
    <t>764410450</t>
  </si>
  <si>
    <t>Oplechovanie vonkajších parapetov z pozinkovaného lakoplast. plechu, vrátane rohov r.š. 330 mm - K1</t>
  </si>
  <si>
    <t>288976832</t>
  </si>
  <si>
    <t>764410850</t>
  </si>
  <si>
    <t>Demontáž oplechovania parapetov rš od 100 do 330 mm,  -0,00135t</t>
  </si>
  <si>
    <t>-217388592</t>
  </si>
  <si>
    <t>764417450</t>
  </si>
  <si>
    <t>Oplechovanie vnútorných parapetov z pozinkovaného lakoplast. plechu, vrátane rohov r.š. 380 mm - K2</t>
  </si>
  <si>
    <t>-397035570</t>
  </si>
  <si>
    <t>-857894255</t>
  </si>
  <si>
    <t>767612100</t>
  </si>
  <si>
    <t>Montáž okien hliníkových s hydroizolačnými ISO páskami (exteriérová a interiérová)</t>
  </si>
  <si>
    <t>-1195433345</t>
  </si>
  <si>
    <t>283290006100</t>
  </si>
  <si>
    <t>Tesniaca fólia CX exteriér, š. 290 mm, dĺ. 30 m, pre tesnenie pripájacej škáry okenného rámu a muriva, polymér</t>
  </si>
  <si>
    <t>-766166085</t>
  </si>
  <si>
    <t>283290006300</t>
  </si>
  <si>
    <t>Tesniaca fólia CX interiér, š. 90 mm, dĺ. 30 m, pre tesnenie pripájacej škáry okenného rámu a muriva, polymér</t>
  </si>
  <si>
    <t>1747358119</t>
  </si>
  <si>
    <t>553410003901</t>
  </si>
  <si>
    <t>Okno hliníkové pevné + OS s izol. 3-sklom 3550x3640 mm - OH1</t>
  </si>
  <si>
    <t>-2031367674</t>
  </si>
  <si>
    <t>553410003902</t>
  </si>
  <si>
    <t>Okno hliníkové pevné + OS s izol. 3-sklom 4000x3640 mm - OH2</t>
  </si>
  <si>
    <t>-1003382420</t>
  </si>
  <si>
    <t>553410003903</t>
  </si>
  <si>
    <t>Okno hliníkové pevné + OS s izol. 3-sklom 3550x3640 mm - OH3</t>
  </si>
  <si>
    <t>-627889266</t>
  </si>
  <si>
    <t>553410003904</t>
  </si>
  <si>
    <t>Okno hliníkové pevné + OS s izol. 3-sklom 4400x3640 mm - OH4</t>
  </si>
  <si>
    <t>-1807950305</t>
  </si>
  <si>
    <t>553410003905</t>
  </si>
  <si>
    <t>Okno hliníkové pevné + OS s izol. 3-sklom 5000x3640 mm - OH5</t>
  </si>
  <si>
    <t>2032237536</t>
  </si>
  <si>
    <t>913134481</t>
  </si>
  <si>
    <t>B - SO 170 Obnova haly deliarne - neoprávnené náklady</t>
  </si>
  <si>
    <t>11 - Zateplenie obvodového plášťa</t>
  </si>
  <si>
    <t xml:space="preserve">    1 - Zemné práce</t>
  </si>
  <si>
    <t>Zemné práce</t>
  </si>
  <si>
    <t>113107131</t>
  </si>
  <si>
    <t>Odstránenie krytu v ploche do 200 m2 z betónu prostého, hr. vrstvy do 150 mm,  -0,22500t - odkvapový chodník</t>
  </si>
  <si>
    <t>1556789280</t>
  </si>
  <si>
    <t>113107141</t>
  </si>
  <si>
    <t>Odstránenie krytu v ploche do 200 m2 asfaltového, hr. vrstvy do 50 mm,  -0,09800t</t>
  </si>
  <si>
    <t>-888175979</t>
  </si>
  <si>
    <t>132201101</t>
  </si>
  <si>
    <t>Výkop ryhy do šírky 600 mm v horn.3 do 100 m3</t>
  </si>
  <si>
    <t>1987164018</t>
  </si>
  <si>
    <t>132201109</t>
  </si>
  <si>
    <t>Príplatok k cene za lepivosť pri hĺbení rýh šírky do 600 mm zapažených i nezapažených s urovnaním dna v hornine 3</t>
  </si>
  <si>
    <t>-873071009</t>
  </si>
  <si>
    <t>162201101</t>
  </si>
  <si>
    <t>Vodorovné premiestnenie výkopku z horniny 1-4 do 20m</t>
  </si>
  <si>
    <t>-1575458917</t>
  </si>
  <si>
    <t>162201102</t>
  </si>
  <si>
    <t>Vodorovné premiestnenie výkopku z horniny 1-4 nad 20-50m</t>
  </si>
  <si>
    <t>1758954528</t>
  </si>
  <si>
    <t>162501102</t>
  </si>
  <si>
    <t>Vodorovné premiestnenie výkopku po spevnenej ceste z horniny tr.1-4, do 100 m3 na vzdialenosť do 3000 m</t>
  </si>
  <si>
    <t>-1658881406</t>
  </si>
  <si>
    <t>162501105</t>
  </si>
  <si>
    <t>Vodorovné premiestnenie výkopku po spevnenej ceste z horniny tr.1-4, do 100 m3, príplatok k cene za každých ďalšich a začatých 1000 m</t>
  </si>
  <si>
    <t>-2091146330</t>
  </si>
  <si>
    <t>171201201</t>
  </si>
  <si>
    <t>Uloženie sypaniny na skládky do 100 m3</t>
  </si>
  <si>
    <t>142895570</t>
  </si>
  <si>
    <t>171209002</t>
  </si>
  <si>
    <t>Poplatok za skladovanie - zemina a kamenivo (17 05) ostatné</t>
  </si>
  <si>
    <t>-649910830</t>
  </si>
  <si>
    <t>174101001</t>
  </si>
  <si>
    <t>Zásyp sypaninou so zhutnením jám, šachiet, rýh, zárezov alebo okolo objektov do 100 m3 - odkvapový chodník</t>
  </si>
  <si>
    <t>1003597038</t>
  </si>
  <si>
    <t>103640000200</t>
  </si>
  <si>
    <t>Zemina pre terénne úpravy - zásypová</t>
  </si>
  <si>
    <t>-1312734992</t>
  </si>
  <si>
    <t>631315664</t>
  </si>
  <si>
    <t>Mazanina z betónu prostého (m3) tr. C 30/37 hr.nad 120 do 240 mm</t>
  </si>
  <si>
    <t>270579488</t>
  </si>
  <si>
    <t>631571003</t>
  </si>
  <si>
    <t>Násyp zo štrkopiesku 0-32 (pre spevnenie podkladu)</t>
  </si>
  <si>
    <t>844304025</t>
  </si>
  <si>
    <t>919735111</t>
  </si>
  <si>
    <t>Rezanie existujúceho asfaltového krytu alebo podkladu hĺbky do 50 mm</t>
  </si>
  <si>
    <t>459667234</t>
  </si>
  <si>
    <t>12 - Zateplenie strešného plášťa</t>
  </si>
  <si>
    <t>764351810</t>
  </si>
  <si>
    <t>Demontáž žľabov pododkvap. štvorhranných rovných, oblúkových, do 30° rš 250 a 330 mm,  -0,00347t</t>
  </si>
  <si>
    <t>1328632751</t>
  </si>
  <si>
    <t>764352427</t>
  </si>
  <si>
    <t>Žľaby z pozinkovaného lakoplast. plechu, pododkvapové polkruhové r.š. 330 mm - K5</t>
  </si>
  <si>
    <t>-1902800981</t>
  </si>
  <si>
    <t>764352430</t>
  </si>
  <si>
    <t>Žľaby z pozinkovaného lakoplast. plechu, pododkvapové polkruhové r.š. 500 mm - K2</t>
  </si>
  <si>
    <t>883900025</t>
  </si>
  <si>
    <t>764359412</t>
  </si>
  <si>
    <t>Kotlík kónický z pozinkovaného lakoplast. plechu, pre rúry s priemerom od 100 do 125 mm - K3, K6</t>
  </si>
  <si>
    <t>1342081007</t>
  </si>
  <si>
    <t>764454453</t>
  </si>
  <si>
    <t>Zvodové rúry z pozinkovaného lakoplastt plechu, kruhové priemer 100 mm</t>
  </si>
  <si>
    <t>-1765235478</t>
  </si>
  <si>
    <t>764454454</t>
  </si>
  <si>
    <t>Zvodové rúry z pozinkovaného lakoplast. plechu, kruhové priemer 125 mm - K4</t>
  </si>
  <si>
    <t>-569047101</t>
  </si>
  <si>
    <t>764454802</t>
  </si>
  <si>
    <t>Demontáž odpadových rúr kruhových, s priemerom 120 mm,  -0,00285t</t>
  </si>
  <si>
    <t>-124099888</t>
  </si>
  <si>
    <t>349721636</t>
  </si>
  <si>
    <t>13 - Výmena výplní otvorových konštrukcií</t>
  </si>
  <si>
    <t xml:space="preserve">    784 - Maľby</t>
  </si>
  <si>
    <t>784</t>
  </si>
  <si>
    <t>Maľby</t>
  </si>
  <si>
    <t>784410100</t>
  </si>
  <si>
    <t>Penetrovanie jednonásobné jemnozrnných podkladov výšky do 3,80 m</t>
  </si>
  <si>
    <t>939094038</t>
  </si>
  <si>
    <t>784441014</t>
  </si>
  <si>
    <t>Maľby akrylatové dvojnásobné, ručne nanášané na jemnozrnný podklad výšky do 3,80 m</t>
  </si>
  <si>
    <t>640570605</t>
  </si>
  <si>
    <t>14 - Ochrana pred bleskom</t>
  </si>
  <si>
    <t>21-M - Elektromontáže</t>
  </si>
  <si>
    <t>OST - Ostatné</t>
  </si>
  <si>
    <t>21-M</t>
  </si>
  <si>
    <t>Elektromontáže</t>
  </si>
  <si>
    <t>Pol1</t>
  </si>
  <si>
    <t>Vodič AlMgSi 8 neizolovaný</t>
  </si>
  <si>
    <t>256</t>
  </si>
  <si>
    <t>64</t>
  </si>
  <si>
    <t>1635710150</t>
  </si>
  <si>
    <t>Pol2</t>
  </si>
  <si>
    <t>Podpera PV21bet. + Nadstavec</t>
  </si>
  <si>
    <t>-663494740</t>
  </si>
  <si>
    <t>Pol3</t>
  </si>
  <si>
    <t>Vodič FeZn 10 izolovaný</t>
  </si>
  <si>
    <t>1070290693</t>
  </si>
  <si>
    <t>Pol4</t>
  </si>
  <si>
    <t>Skúšobná svorka SZ malá</t>
  </si>
  <si>
    <t>-1112591754</t>
  </si>
  <si>
    <t>Pol5</t>
  </si>
  <si>
    <t>Svorka SO odkvap</t>
  </si>
  <si>
    <t>-2134131203</t>
  </si>
  <si>
    <t>Pol6</t>
  </si>
  <si>
    <t>Svorka uzemňovacia SR 03 B</t>
  </si>
  <si>
    <t>1059372405</t>
  </si>
  <si>
    <t>Pol7</t>
  </si>
  <si>
    <t>Svorka krížová SK AlMgSi 8</t>
  </si>
  <si>
    <t>-460629758</t>
  </si>
  <si>
    <t>Pol8</t>
  </si>
  <si>
    <t>Podpera na fasádu PV17-4</t>
  </si>
  <si>
    <t>-774715923</t>
  </si>
  <si>
    <t>Pol9</t>
  </si>
  <si>
    <t>Svorka spojovacia SR 02 M8 A2</t>
  </si>
  <si>
    <t>208936521</t>
  </si>
  <si>
    <t>Pol10</t>
  </si>
  <si>
    <t>Svorka Spojovacia SS</t>
  </si>
  <si>
    <t>1713791577</t>
  </si>
  <si>
    <t>Pol11</t>
  </si>
  <si>
    <t>Štítok označenia zvodu</t>
  </si>
  <si>
    <t>1737512061</t>
  </si>
  <si>
    <t>Pol12</t>
  </si>
  <si>
    <t>Výstražná tabuľka A6 - krokové a dotykové napätie</t>
  </si>
  <si>
    <t>-1070005737</t>
  </si>
  <si>
    <t>Pol13</t>
  </si>
  <si>
    <t>Ochranný uholník OU 2</t>
  </si>
  <si>
    <t>444775417</t>
  </si>
  <si>
    <t>Pol14</t>
  </si>
  <si>
    <t>Držiak ochranného uholníka</t>
  </si>
  <si>
    <t>1036158884</t>
  </si>
  <si>
    <t>HZS-001</t>
  </si>
  <si>
    <t>Revízie</t>
  </si>
  <si>
    <t>hod</t>
  </si>
  <si>
    <t>1436915964</t>
  </si>
  <si>
    <t>HZS-004</t>
  </si>
  <si>
    <t>Nešpecifikované práce</t>
  </si>
  <si>
    <t>1263199946</t>
  </si>
  <si>
    <t>M21</t>
  </si>
  <si>
    <t>Demontáž pôvodného BLZ</t>
  </si>
  <si>
    <t>353695355</t>
  </si>
  <si>
    <t>M21.1</t>
  </si>
  <si>
    <t>Zvodový vodič bez podpier AlMgSi do D 10 mm, Al D 10 mm Cu D 8 mm</t>
  </si>
  <si>
    <t>868212084</t>
  </si>
  <si>
    <t>M21.2</t>
  </si>
  <si>
    <t>Bleskozvodová svorka nad 2 skrutky (ST, SJ, SK, SZ, SR 01, 02)</t>
  </si>
  <si>
    <t>KUS</t>
  </si>
  <si>
    <t>1715401127</t>
  </si>
  <si>
    <t>M21.3</t>
  </si>
  <si>
    <t>Označenie zvodov štítkami</t>
  </si>
  <si>
    <t>1177452349</t>
  </si>
  <si>
    <t>M21.4</t>
  </si>
  <si>
    <t>Podpera PV21bet,+ Nadstavec montáž</t>
  </si>
  <si>
    <t>81620304</t>
  </si>
  <si>
    <t>M21.5</t>
  </si>
  <si>
    <t>Zvodový vodič konzola upevnennie</t>
  </si>
  <si>
    <t>121251228</t>
  </si>
  <si>
    <t>M21.6</t>
  </si>
  <si>
    <t>Protikorózna ochrana spojov v zemi</t>
  </si>
  <si>
    <t>-544541768</t>
  </si>
  <si>
    <t>M21.7</t>
  </si>
  <si>
    <t>Uloženie FeZn 30x4 v zemi (+zásyp pieskom)</t>
  </si>
  <si>
    <t>-546441997</t>
  </si>
  <si>
    <t>M21-MV</t>
  </si>
  <si>
    <t>Murárske výpomoci</t>
  </si>
  <si>
    <t>1172547159</t>
  </si>
  <si>
    <t>M21-PM</t>
  </si>
  <si>
    <t>Podružný materiál</t>
  </si>
  <si>
    <t>-932856009</t>
  </si>
  <si>
    <t>M21-PPV</t>
  </si>
  <si>
    <t>Podiel pridružených výkonov</t>
  </si>
  <si>
    <t>1131102013</t>
  </si>
  <si>
    <t>OST</t>
  </si>
  <si>
    <t>Ostatné</t>
  </si>
  <si>
    <t>EURO</t>
  </si>
  <si>
    <t>Vplyv konverzie SKK na EUR</t>
  </si>
  <si>
    <t>262144</t>
  </si>
  <si>
    <t>-1452537339</t>
  </si>
  <si>
    <t>REKAPITULÁCIA VÝKAZU</t>
  </si>
  <si>
    <t xml:space="preserve">KRYCÍ LIST </t>
  </si>
  <si>
    <t xml:space="preserve">REKAPITULÁCIA </t>
  </si>
  <si>
    <t>Výkaz výmer</t>
  </si>
  <si>
    <t>KRYCÍ LIST</t>
  </si>
  <si>
    <t>Zníženie energeickej náročnosti objektov ZTS Sabinov a.s.                                                                                      - SO170 Obnova haly deliarne</t>
  </si>
  <si>
    <t>ZTS Sabinov a.s., Hollého 27, 083 30 Sabinov</t>
  </si>
  <si>
    <t>Edita Gajdošová - GM-Projektová kancelária, Poľná 11989/15, 08006 Prešov</t>
  </si>
  <si>
    <t>Ing. Michal Gajdoš</t>
  </si>
  <si>
    <t>00590797</t>
  </si>
  <si>
    <t>SK2020524759</t>
  </si>
  <si>
    <t>Ing. Jozef Király,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</si>
</sst>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Arial CE"/>
      <family val="2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/>
    <xf numFmtId="0" fontId="3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3" fillId="0" borderId="0" xfId="0" applyFont="1" applyAlignment="1"/>
    <xf numFmtId="49" fontId="3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>
      <selection activeCell="J5" sqref="J5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610</v>
      </c>
      <c r="AR4" s="17"/>
      <c r="AS4" s="19" t="s">
        <v>8</v>
      </c>
      <c r="BS4" s="14" t="s">
        <v>9</v>
      </c>
    </row>
    <row r="5" spans="1:74" s="1" customFormat="1" ht="12" customHeight="1" x14ac:dyDescent="0.2">
      <c r="B5" s="17"/>
      <c r="D5" s="20" t="s">
        <v>10</v>
      </c>
      <c r="K5" s="211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7"/>
      <c r="BS5" s="14" t="s">
        <v>6</v>
      </c>
    </row>
    <row r="6" spans="1:74" s="1" customFormat="1" ht="36.9" customHeight="1" x14ac:dyDescent="0.2">
      <c r="B6" s="17"/>
      <c r="D6" s="22" t="s">
        <v>11</v>
      </c>
      <c r="K6" s="212" t="s">
        <v>615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7"/>
      <c r="BS6" s="14" t="s">
        <v>6</v>
      </c>
    </row>
    <row r="7" spans="1:74" s="1" customFormat="1" ht="12" customHeight="1" x14ac:dyDescent="0.2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14</v>
      </c>
      <c r="K8" s="21" t="s">
        <v>15</v>
      </c>
      <c r="AK8" s="23" t="s">
        <v>16</v>
      </c>
      <c r="AN8" s="21" t="s">
        <v>17</v>
      </c>
      <c r="AR8" s="17"/>
      <c r="BS8" s="14" t="s">
        <v>6</v>
      </c>
    </row>
    <row r="9" spans="1:74" s="1" customFormat="1" ht="14.4" customHeight="1" x14ac:dyDescent="0.2">
      <c r="B9" s="17"/>
      <c r="AR9" s="17"/>
      <c r="BS9" s="14" t="s">
        <v>6</v>
      </c>
    </row>
    <row r="10" spans="1:74" s="1" customFormat="1" ht="12" customHeight="1" x14ac:dyDescent="0.25">
      <c r="B10" s="17"/>
      <c r="D10" s="23" t="s">
        <v>18</v>
      </c>
      <c r="K10" s="205" t="s">
        <v>616</v>
      </c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3" t="s">
        <v>19</v>
      </c>
      <c r="AN10" s="207" t="s">
        <v>619</v>
      </c>
      <c r="AO10" s="208"/>
      <c r="AP10" s="171"/>
      <c r="AR10" s="17"/>
      <c r="BS10" s="14" t="s">
        <v>6</v>
      </c>
    </row>
    <row r="11" spans="1:74" s="1" customFormat="1" ht="18.45" customHeight="1" x14ac:dyDescent="0.25">
      <c r="B11" s="17"/>
      <c r="E11" s="21" t="s">
        <v>15</v>
      </c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3" t="s">
        <v>20</v>
      </c>
      <c r="AN11" s="207" t="s">
        <v>620</v>
      </c>
      <c r="AO11" s="209"/>
      <c r="AP11" s="209"/>
      <c r="AR11" s="17"/>
      <c r="BS11" s="14" t="s">
        <v>6</v>
      </c>
    </row>
    <row r="12" spans="1:74" s="1" customFormat="1" ht="6.9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3.2" x14ac:dyDescent="0.2">
      <c r="B14" s="17"/>
      <c r="E14" s="21" t="s">
        <v>15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" customHeight="1" x14ac:dyDescent="0.2">
      <c r="B15" s="17"/>
      <c r="AR15" s="17"/>
      <c r="BS15" s="14" t="s">
        <v>3</v>
      </c>
    </row>
    <row r="16" spans="1:74" s="1" customFormat="1" ht="12" customHeight="1" x14ac:dyDescent="0.25">
      <c r="B16" s="17"/>
      <c r="D16" s="23" t="s">
        <v>22</v>
      </c>
      <c r="K16" s="206" t="s">
        <v>617</v>
      </c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45" customHeight="1" x14ac:dyDescent="0.2">
      <c r="B17" s="17"/>
      <c r="E17" s="21" t="s">
        <v>15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" customHeight="1" x14ac:dyDescent="0.2">
      <c r="B18" s="17"/>
      <c r="AR18" s="17"/>
      <c r="BS18" s="14" t="s">
        <v>6</v>
      </c>
    </row>
    <row r="19" spans="1:71" s="1" customFormat="1" ht="12" customHeight="1" x14ac:dyDescent="0.25">
      <c r="B19" s="17"/>
      <c r="D19" s="23" t="s">
        <v>24</v>
      </c>
      <c r="K19" s="206" t="s">
        <v>618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45" customHeight="1" x14ac:dyDescent="0.2">
      <c r="B20" s="17"/>
      <c r="E20" s="21" t="s">
        <v>15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" customHeight="1" x14ac:dyDescent="0.2">
      <c r="B21" s="17"/>
      <c r="AR21" s="17"/>
    </row>
    <row r="22" spans="1:71" s="1" customFormat="1" ht="12" customHeight="1" x14ac:dyDescent="0.2">
      <c r="B22" s="17"/>
      <c r="D22" s="23" t="s">
        <v>25</v>
      </c>
      <c r="AR22" s="17"/>
    </row>
    <row r="23" spans="1:71" s="1" customFormat="1" ht="16.5" customHeight="1" x14ac:dyDescent="0.2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</row>
    <row r="24" spans="1:71" s="1" customFormat="1" ht="6.9" customHeight="1" x14ac:dyDescent="0.2">
      <c r="B24" s="17"/>
      <c r="AR24" s="17"/>
    </row>
    <row r="25" spans="1:71" s="1" customFormat="1" ht="6.9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 x14ac:dyDescent="0.2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2"/>
      <c r="AL26" s="203"/>
      <c r="AM26" s="203"/>
      <c r="AN26" s="203"/>
      <c r="AO26" s="203"/>
      <c r="AP26" s="26"/>
      <c r="AQ26" s="26"/>
      <c r="AR26" s="27"/>
      <c r="BE26" s="26"/>
    </row>
    <row r="27" spans="1:7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4" t="s">
        <v>27</v>
      </c>
      <c r="M28" s="204"/>
      <c r="N28" s="204"/>
      <c r="O28" s="204"/>
      <c r="P28" s="204"/>
      <c r="Q28" s="26"/>
      <c r="R28" s="26"/>
      <c r="S28" s="26"/>
      <c r="T28" s="26"/>
      <c r="U28" s="26"/>
      <c r="V28" s="26"/>
      <c r="W28" s="204" t="s">
        <v>28</v>
      </c>
      <c r="X28" s="204"/>
      <c r="Y28" s="204"/>
      <c r="Z28" s="204"/>
      <c r="AA28" s="204"/>
      <c r="AB28" s="204"/>
      <c r="AC28" s="204"/>
      <c r="AD28" s="204"/>
      <c r="AE28" s="204"/>
      <c r="AF28" s="26"/>
      <c r="AG28" s="26"/>
      <c r="AH28" s="26"/>
      <c r="AI28" s="26"/>
      <c r="AJ28" s="26"/>
      <c r="AK28" s="204" t="s">
        <v>29</v>
      </c>
      <c r="AL28" s="204"/>
      <c r="AM28" s="204"/>
      <c r="AN28" s="204"/>
      <c r="AO28" s="204"/>
      <c r="AP28" s="26"/>
      <c r="AQ28" s="26"/>
      <c r="AR28" s="27"/>
      <c r="BE28" s="26"/>
    </row>
    <row r="29" spans="1:71" s="3" customFormat="1" ht="14.4" customHeight="1" x14ac:dyDescent="0.2">
      <c r="B29" s="31"/>
      <c r="D29" s="23" t="s">
        <v>30</v>
      </c>
      <c r="F29" s="23" t="s">
        <v>31</v>
      </c>
      <c r="L29" s="213">
        <v>0.2</v>
      </c>
      <c r="M29" s="198"/>
      <c r="N29" s="198"/>
      <c r="O29" s="198"/>
      <c r="P29" s="198"/>
      <c r="W29" s="197"/>
      <c r="X29" s="198"/>
      <c r="Y29" s="198"/>
      <c r="Z29" s="198"/>
      <c r="AA29" s="198"/>
      <c r="AB29" s="198"/>
      <c r="AC29" s="198"/>
      <c r="AD29" s="198"/>
      <c r="AE29" s="198"/>
      <c r="AK29" s="197"/>
      <c r="AL29" s="198"/>
      <c r="AM29" s="198"/>
      <c r="AN29" s="198"/>
      <c r="AO29" s="198"/>
      <c r="AR29" s="31"/>
    </row>
    <row r="30" spans="1:71" s="3" customFormat="1" ht="14.4" customHeight="1" x14ac:dyDescent="0.2">
      <c r="B30" s="31"/>
      <c r="F30" s="23" t="s">
        <v>32</v>
      </c>
      <c r="L30" s="213">
        <v>0.2</v>
      </c>
      <c r="M30" s="198"/>
      <c r="N30" s="198"/>
      <c r="O30" s="198"/>
      <c r="P30" s="198"/>
      <c r="W30" s="197"/>
      <c r="X30" s="198"/>
      <c r="Y30" s="198"/>
      <c r="Z30" s="198"/>
      <c r="AA30" s="198"/>
      <c r="AB30" s="198"/>
      <c r="AC30" s="198"/>
      <c r="AD30" s="198"/>
      <c r="AE30" s="198"/>
      <c r="AK30" s="197"/>
      <c r="AL30" s="198"/>
      <c r="AM30" s="198"/>
      <c r="AN30" s="198"/>
      <c r="AO30" s="198"/>
      <c r="AR30" s="31"/>
    </row>
    <row r="31" spans="1:71" s="3" customFormat="1" ht="14.4" hidden="1" customHeight="1" x14ac:dyDescent="0.2">
      <c r="B31" s="31"/>
      <c r="F31" s="23" t="s">
        <v>33</v>
      </c>
      <c r="L31" s="213">
        <v>0.2</v>
      </c>
      <c r="M31" s="198"/>
      <c r="N31" s="198"/>
      <c r="O31" s="198"/>
      <c r="P31" s="198"/>
      <c r="W31" s="197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1"/>
    </row>
    <row r="32" spans="1:71" s="3" customFormat="1" ht="14.4" hidden="1" customHeight="1" x14ac:dyDescent="0.2">
      <c r="B32" s="31"/>
      <c r="F32" s="23" t="s">
        <v>34</v>
      </c>
      <c r="L32" s="213">
        <v>0.2</v>
      </c>
      <c r="M32" s="198"/>
      <c r="N32" s="198"/>
      <c r="O32" s="198"/>
      <c r="P32" s="198"/>
      <c r="W32" s="197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1"/>
    </row>
    <row r="33" spans="1:57" s="3" customFormat="1" ht="14.4" hidden="1" customHeight="1" x14ac:dyDescent="0.2">
      <c r="B33" s="31"/>
      <c r="F33" s="23" t="s">
        <v>35</v>
      </c>
      <c r="L33" s="213">
        <v>0</v>
      </c>
      <c r="M33" s="198"/>
      <c r="N33" s="198"/>
      <c r="O33" s="198"/>
      <c r="P33" s="198"/>
      <c r="W33" s="197">
        <f>ROUND(BD94, 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1"/>
    </row>
    <row r="34" spans="1:57" s="2" customFormat="1" ht="6.9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 x14ac:dyDescent="0.2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86" t="s">
        <v>38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/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3.2" x14ac:dyDescent="0.2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3.2" x14ac:dyDescent="0.2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3.2" x14ac:dyDescent="0.2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 x14ac:dyDescent="0.2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5"/>
      <c r="C84" s="23" t="s">
        <v>10</v>
      </c>
      <c r="L84" s="4">
        <f>K5</f>
        <v>0</v>
      </c>
      <c r="AR84" s="45"/>
    </row>
    <row r="85" spans="1:91" s="5" customFormat="1" ht="36.9" customHeight="1" x14ac:dyDescent="0.2">
      <c r="B85" s="46"/>
      <c r="C85" s="47" t="s">
        <v>11</v>
      </c>
      <c r="L85" s="192" t="str">
        <f>K6</f>
        <v>Zníženie energeickej náročnosti objektov ZTS Sabinov a.s.                                                                                      - SO170 Obnova haly deliarne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6"/>
    </row>
    <row r="86" spans="1:91" s="2" customFormat="1" ht="6.9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94" t="str">
        <f>IF(AN8= "","",AN8)</f>
        <v>9.12.2019</v>
      </c>
      <c r="AN87" s="194"/>
      <c r="AO87" s="26"/>
      <c r="AP87" s="26"/>
      <c r="AQ87" s="26"/>
      <c r="AR87" s="27"/>
      <c r="BE87" s="26"/>
    </row>
    <row r="88" spans="1:91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 x14ac:dyDescent="0.2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75" t="str">
        <f>IF(E17="","",E17)</f>
        <v xml:space="preserve"> </v>
      </c>
      <c r="AN89" s="176"/>
      <c r="AO89" s="176"/>
      <c r="AP89" s="176"/>
      <c r="AQ89" s="26"/>
      <c r="AR89" s="27"/>
      <c r="AS89" s="177" t="s">
        <v>46</v>
      </c>
      <c r="AT89" s="17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 x14ac:dyDescent="0.2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75" t="str">
        <f>IF(E20="","",E20)</f>
        <v xml:space="preserve"> </v>
      </c>
      <c r="AN90" s="176"/>
      <c r="AO90" s="176"/>
      <c r="AP90" s="176"/>
      <c r="AQ90" s="26"/>
      <c r="AR90" s="27"/>
      <c r="AS90" s="179"/>
      <c r="AT90" s="18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9"/>
      <c r="AT91" s="18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 x14ac:dyDescent="0.2">
      <c r="A92" s="26"/>
      <c r="B92" s="27"/>
      <c r="C92" s="190" t="s">
        <v>47</v>
      </c>
      <c r="D92" s="191"/>
      <c r="E92" s="191"/>
      <c r="F92" s="191"/>
      <c r="G92" s="191"/>
      <c r="H92" s="54"/>
      <c r="I92" s="195" t="s">
        <v>48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6" t="s">
        <v>49</v>
      </c>
      <c r="AH92" s="191"/>
      <c r="AI92" s="191"/>
      <c r="AJ92" s="191"/>
      <c r="AK92" s="191"/>
      <c r="AL92" s="191"/>
      <c r="AM92" s="191"/>
      <c r="AN92" s="195" t="s">
        <v>50</v>
      </c>
      <c r="AO92" s="191"/>
      <c r="AP92" s="21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 x14ac:dyDescent="0.2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5"/>
      <c r="AH94" s="185"/>
      <c r="AI94" s="185"/>
      <c r="AJ94" s="185"/>
      <c r="AK94" s="185"/>
      <c r="AL94" s="185"/>
      <c r="AM94" s="185"/>
      <c r="AN94" s="210"/>
      <c r="AO94" s="210"/>
      <c r="AP94" s="210"/>
      <c r="AQ94" s="66" t="s">
        <v>1</v>
      </c>
      <c r="AR94" s="62"/>
      <c r="AS94" s="67">
        <f>ROUND(AS95+AS99,2)</f>
        <v>0</v>
      </c>
      <c r="AT94" s="68">
        <f t="shared" ref="AT94:AT103" si="0">ROUND(SUM(AV94:AW94),2)</f>
        <v>0</v>
      </c>
      <c r="AU94" s="69">
        <f>ROUND(AU95+AU99,5)</f>
        <v>4059.9479799999999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ROUND(AZ95+AZ99,2)</f>
        <v>0</v>
      </c>
      <c r="BA94" s="68">
        <f>ROUND(BA95+BA99,2)</f>
        <v>0</v>
      </c>
      <c r="BB94" s="68">
        <f>ROUND(BB95+BB99,2)</f>
        <v>0</v>
      </c>
      <c r="BC94" s="68">
        <f>ROUND(BC95+BC99,2)</f>
        <v>0</v>
      </c>
      <c r="BD94" s="70">
        <f>ROUND(BD95+BD99,2)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27" customHeight="1" x14ac:dyDescent="0.2">
      <c r="B95" s="73"/>
      <c r="C95" s="74"/>
      <c r="D95" s="174" t="s">
        <v>70</v>
      </c>
      <c r="E95" s="174"/>
      <c r="F95" s="174"/>
      <c r="G95" s="174"/>
      <c r="H95" s="174"/>
      <c r="I95" s="75"/>
      <c r="J95" s="174" t="s">
        <v>71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81"/>
      <c r="AH95" s="182"/>
      <c r="AI95" s="182"/>
      <c r="AJ95" s="182"/>
      <c r="AK95" s="182"/>
      <c r="AL95" s="182"/>
      <c r="AM95" s="182"/>
      <c r="AN95" s="215"/>
      <c r="AO95" s="182"/>
      <c r="AP95" s="182"/>
      <c r="AQ95" s="76" t="s">
        <v>72</v>
      </c>
      <c r="AR95" s="73"/>
      <c r="AS95" s="77">
        <f>ROUND(SUM(AS96:AS98),2)</f>
        <v>0</v>
      </c>
      <c r="AT95" s="78">
        <f t="shared" si="0"/>
        <v>0</v>
      </c>
      <c r="AU95" s="79">
        <f>ROUND(SUM(AU96:AU98),5)</f>
        <v>3848.1385300000002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ROUND(SUM(AZ96:AZ98),2)</f>
        <v>0</v>
      </c>
      <c r="BA95" s="78">
        <f>ROUND(SUM(BA96:BA98),2)</f>
        <v>0</v>
      </c>
      <c r="BB95" s="78">
        <f>ROUND(SUM(BB96:BB98),2)</f>
        <v>0</v>
      </c>
      <c r="BC95" s="78">
        <f>ROUND(SUM(BC96:BC98),2)</f>
        <v>0</v>
      </c>
      <c r="BD95" s="80">
        <f>ROUND(SUM(BD96:BD98),2)</f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16.5" customHeight="1" x14ac:dyDescent="0.2">
      <c r="A96" s="82" t="s">
        <v>75</v>
      </c>
      <c r="B96" s="45"/>
      <c r="C96" s="10"/>
      <c r="D96" s="10"/>
      <c r="E96" s="173" t="s">
        <v>76</v>
      </c>
      <c r="F96" s="173"/>
      <c r="G96" s="173"/>
      <c r="H96" s="173"/>
      <c r="I96" s="173"/>
      <c r="J96" s="10"/>
      <c r="K96" s="173" t="s">
        <v>77</v>
      </c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83"/>
      <c r="AH96" s="184"/>
      <c r="AI96" s="184"/>
      <c r="AJ96" s="184"/>
      <c r="AK96" s="184"/>
      <c r="AL96" s="184"/>
      <c r="AM96" s="184"/>
      <c r="AN96" s="183"/>
      <c r="AO96" s="184"/>
      <c r="AP96" s="184"/>
      <c r="AQ96" s="83" t="s">
        <v>78</v>
      </c>
      <c r="AR96" s="45"/>
      <c r="AS96" s="84">
        <v>0</v>
      </c>
      <c r="AT96" s="85">
        <f t="shared" si="0"/>
        <v>0</v>
      </c>
      <c r="AU96" s="86">
        <f>'01 - Zateplenie obvodovéh...'!P129</f>
        <v>2892.33555918</v>
      </c>
      <c r="AV96" s="85">
        <f>'01 - Zateplenie obvodovéh...'!J35</f>
        <v>0</v>
      </c>
      <c r="AW96" s="85">
        <f>'01 - Zateplenie obvodovéh...'!J36</f>
        <v>0</v>
      </c>
      <c r="AX96" s="85">
        <f>'01 - Zateplenie obvodovéh...'!J37</f>
        <v>0</v>
      </c>
      <c r="AY96" s="85">
        <f>'01 - Zateplenie obvodovéh...'!J38</f>
        <v>0</v>
      </c>
      <c r="AZ96" s="85">
        <f>'01 - Zateplenie obvodovéh...'!F35</f>
        <v>0</v>
      </c>
      <c r="BA96" s="85">
        <f>'01 - Zateplenie obvodovéh...'!F36</f>
        <v>0</v>
      </c>
      <c r="BB96" s="85">
        <f>'01 - Zateplenie obvodovéh...'!F37</f>
        <v>0</v>
      </c>
      <c r="BC96" s="85">
        <f>'01 - Zateplenie obvodovéh...'!F38</f>
        <v>0</v>
      </c>
      <c r="BD96" s="87">
        <f>'01 - Zateplenie obvodovéh...'!F39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91" s="4" customFormat="1" ht="16.5" customHeight="1" x14ac:dyDescent="0.2">
      <c r="A97" s="82" t="s">
        <v>75</v>
      </c>
      <c r="B97" s="45"/>
      <c r="C97" s="10"/>
      <c r="D97" s="10"/>
      <c r="E97" s="173" t="s">
        <v>81</v>
      </c>
      <c r="F97" s="173"/>
      <c r="G97" s="173"/>
      <c r="H97" s="173"/>
      <c r="I97" s="173"/>
      <c r="J97" s="10"/>
      <c r="K97" s="173" t="s">
        <v>82</v>
      </c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83"/>
      <c r="AH97" s="184"/>
      <c r="AI97" s="184"/>
      <c r="AJ97" s="184"/>
      <c r="AK97" s="184"/>
      <c r="AL97" s="184"/>
      <c r="AM97" s="184"/>
      <c r="AN97" s="183"/>
      <c r="AO97" s="184"/>
      <c r="AP97" s="184"/>
      <c r="AQ97" s="83" t="s">
        <v>78</v>
      </c>
      <c r="AR97" s="45"/>
      <c r="AS97" s="84">
        <v>0</v>
      </c>
      <c r="AT97" s="85">
        <f t="shared" si="0"/>
        <v>0</v>
      </c>
      <c r="AU97" s="86">
        <f>'02 - Zateplenie strešného...'!P124</f>
        <v>259.92872626000002</v>
      </c>
      <c r="AV97" s="85">
        <f>'02 - Zateplenie strešného...'!J35</f>
        <v>0</v>
      </c>
      <c r="AW97" s="85">
        <f>'02 - Zateplenie strešného...'!J36</f>
        <v>0</v>
      </c>
      <c r="AX97" s="85">
        <f>'02 - Zateplenie strešného...'!J37</f>
        <v>0</v>
      </c>
      <c r="AY97" s="85">
        <f>'02 - Zateplenie strešného...'!J38</f>
        <v>0</v>
      </c>
      <c r="AZ97" s="85">
        <f>'02 - Zateplenie strešného...'!F35</f>
        <v>0</v>
      </c>
      <c r="BA97" s="85">
        <f>'02 - Zateplenie strešného...'!F36</f>
        <v>0</v>
      </c>
      <c r="BB97" s="85">
        <f>'02 - Zateplenie strešného...'!F37</f>
        <v>0</v>
      </c>
      <c r="BC97" s="85">
        <f>'02 - Zateplenie strešného...'!F38</f>
        <v>0</v>
      </c>
      <c r="BD97" s="87">
        <f>'02 - Zateplenie strešného...'!F39</f>
        <v>0</v>
      </c>
      <c r="BT97" s="21" t="s">
        <v>79</v>
      </c>
      <c r="BV97" s="21" t="s">
        <v>68</v>
      </c>
      <c r="BW97" s="21" t="s">
        <v>83</v>
      </c>
      <c r="BX97" s="21" t="s">
        <v>74</v>
      </c>
      <c r="CL97" s="21" t="s">
        <v>1</v>
      </c>
    </row>
    <row r="98" spans="1:91" s="4" customFormat="1" ht="16.5" customHeight="1" x14ac:dyDescent="0.2">
      <c r="A98" s="82" t="s">
        <v>75</v>
      </c>
      <c r="B98" s="45"/>
      <c r="C98" s="10"/>
      <c r="D98" s="10"/>
      <c r="E98" s="173" t="s">
        <v>84</v>
      </c>
      <c r="F98" s="173"/>
      <c r="G98" s="173"/>
      <c r="H98" s="173"/>
      <c r="I98" s="173"/>
      <c r="J98" s="10"/>
      <c r="K98" s="173" t="s">
        <v>85</v>
      </c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83"/>
      <c r="AH98" s="184"/>
      <c r="AI98" s="184"/>
      <c r="AJ98" s="184"/>
      <c r="AK98" s="184"/>
      <c r="AL98" s="184"/>
      <c r="AM98" s="184"/>
      <c r="AN98" s="183"/>
      <c r="AO98" s="184"/>
      <c r="AP98" s="184"/>
      <c r="AQ98" s="83" t="s">
        <v>78</v>
      </c>
      <c r="AR98" s="45"/>
      <c r="AS98" s="84">
        <v>0</v>
      </c>
      <c r="AT98" s="85">
        <f t="shared" si="0"/>
        <v>0</v>
      </c>
      <c r="AU98" s="86">
        <f>'03 - Výmena výplní otvoro...'!P128</f>
        <v>695.87424839999994</v>
      </c>
      <c r="AV98" s="85">
        <f>'03 - Výmena výplní otvoro...'!J35</f>
        <v>0</v>
      </c>
      <c r="AW98" s="85">
        <f>'03 - Výmena výplní otvoro...'!J36</f>
        <v>0</v>
      </c>
      <c r="AX98" s="85">
        <f>'03 - Výmena výplní otvoro...'!J37</f>
        <v>0</v>
      </c>
      <c r="AY98" s="85">
        <f>'03 - Výmena výplní otvoro...'!J38</f>
        <v>0</v>
      </c>
      <c r="AZ98" s="85">
        <f>'03 - Výmena výplní otvoro...'!F35</f>
        <v>0</v>
      </c>
      <c r="BA98" s="85">
        <f>'03 - Výmena výplní otvoro...'!F36</f>
        <v>0</v>
      </c>
      <c r="BB98" s="85">
        <f>'03 - Výmena výplní otvoro...'!F37</f>
        <v>0</v>
      </c>
      <c r="BC98" s="85">
        <f>'03 - Výmena výplní otvoro...'!F38</f>
        <v>0</v>
      </c>
      <c r="BD98" s="87">
        <f>'03 - Výmena výplní otvoro...'!F39</f>
        <v>0</v>
      </c>
      <c r="BT98" s="21" t="s">
        <v>79</v>
      </c>
      <c r="BV98" s="21" t="s">
        <v>68</v>
      </c>
      <c r="BW98" s="21" t="s">
        <v>86</v>
      </c>
      <c r="BX98" s="21" t="s">
        <v>74</v>
      </c>
      <c r="CL98" s="21" t="s">
        <v>1</v>
      </c>
    </row>
    <row r="99" spans="1:91" s="7" customFormat="1" ht="27" customHeight="1" x14ac:dyDescent="0.2">
      <c r="B99" s="73"/>
      <c r="C99" s="74"/>
      <c r="D99" s="174" t="s">
        <v>87</v>
      </c>
      <c r="E99" s="174"/>
      <c r="F99" s="174"/>
      <c r="G99" s="174"/>
      <c r="H99" s="174"/>
      <c r="I99" s="75"/>
      <c r="J99" s="174" t="s">
        <v>88</v>
      </c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81"/>
      <c r="AH99" s="182"/>
      <c r="AI99" s="182"/>
      <c r="AJ99" s="182"/>
      <c r="AK99" s="182"/>
      <c r="AL99" s="182"/>
      <c r="AM99" s="182"/>
      <c r="AN99" s="215"/>
      <c r="AO99" s="182"/>
      <c r="AP99" s="182"/>
      <c r="AQ99" s="76" t="s">
        <v>72</v>
      </c>
      <c r="AR99" s="73"/>
      <c r="AS99" s="77">
        <f>ROUND(SUM(AS100:AS103),2)</f>
        <v>0</v>
      </c>
      <c r="AT99" s="78">
        <f t="shared" si="0"/>
        <v>0</v>
      </c>
      <c r="AU99" s="79">
        <f>ROUND(SUM(AU100:AU103),5)</f>
        <v>211.80945</v>
      </c>
      <c r="AV99" s="78">
        <f>ROUND(AZ99*L29,2)</f>
        <v>0</v>
      </c>
      <c r="AW99" s="78">
        <f>ROUND(BA99*L30,2)</f>
        <v>0</v>
      </c>
      <c r="AX99" s="78">
        <f>ROUND(BB99*L29,2)</f>
        <v>0</v>
      </c>
      <c r="AY99" s="78">
        <f>ROUND(BC99*L30,2)</f>
        <v>0</v>
      </c>
      <c r="AZ99" s="78">
        <f>ROUND(SUM(AZ100:AZ103),2)</f>
        <v>0</v>
      </c>
      <c r="BA99" s="78">
        <f>ROUND(SUM(BA100:BA103),2)</f>
        <v>0</v>
      </c>
      <c r="BB99" s="78">
        <f>ROUND(SUM(BB100:BB103),2)</f>
        <v>0</v>
      </c>
      <c r="BC99" s="78">
        <f>ROUND(SUM(BC100:BC103),2)</f>
        <v>0</v>
      </c>
      <c r="BD99" s="80">
        <f>ROUND(SUM(BD100:BD103),2)</f>
        <v>0</v>
      </c>
      <c r="BS99" s="81" t="s">
        <v>65</v>
      </c>
      <c r="BT99" s="81" t="s">
        <v>73</v>
      </c>
      <c r="BU99" s="81" t="s">
        <v>67</v>
      </c>
      <c r="BV99" s="81" t="s">
        <v>68</v>
      </c>
      <c r="BW99" s="81" t="s">
        <v>89</v>
      </c>
      <c r="BX99" s="81" t="s">
        <v>4</v>
      </c>
      <c r="CL99" s="81" t="s">
        <v>1</v>
      </c>
      <c r="CM99" s="81" t="s">
        <v>66</v>
      </c>
    </row>
    <row r="100" spans="1:91" s="4" customFormat="1" ht="16.5" customHeight="1" x14ac:dyDescent="0.2">
      <c r="A100" s="82" t="s">
        <v>75</v>
      </c>
      <c r="B100" s="45"/>
      <c r="C100" s="10"/>
      <c r="D100" s="10"/>
      <c r="E100" s="173" t="s">
        <v>90</v>
      </c>
      <c r="F100" s="173"/>
      <c r="G100" s="173"/>
      <c r="H100" s="173"/>
      <c r="I100" s="173"/>
      <c r="J100" s="10"/>
      <c r="K100" s="173" t="s">
        <v>77</v>
      </c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83"/>
      <c r="AH100" s="184"/>
      <c r="AI100" s="184"/>
      <c r="AJ100" s="184"/>
      <c r="AK100" s="184"/>
      <c r="AL100" s="184"/>
      <c r="AM100" s="184"/>
      <c r="AN100" s="183"/>
      <c r="AO100" s="184"/>
      <c r="AP100" s="184"/>
      <c r="AQ100" s="83" t="s">
        <v>78</v>
      </c>
      <c r="AR100" s="45"/>
      <c r="AS100" s="84">
        <v>0</v>
      </c>
      <c r="AT100" s="85">
        <f t="shared" si="0"/>
        <v>0</v>
      </c>
      <c r="AU100" s="86">
        <f>'11 - Zateplenie obvodovéh...'!P124</f>
        <v>162.10210000000001</v>
      </c>
      <c r="AV100" s="85">
        <f>'11 - Zateplenie obvodovéh...'!J35</f>
        <v>0</v>
      </c>
      <c r="AW100" s="85">
        <f>'11 - Zateplenie obvodovéh...'!J36</f>
        <v>0</v>
      </c>
      <c r="AX100" s="85">
        <f>'11 - Zateplenie obvodovéh...'!J37</f>
        <v>0</v>
      </c>
      <c r="AY100" s="85">
        <f>'11 - Zateplenie obvodovéh...'!J38</f>
        <v>0</v>
      </c>
      <c r="AZ100" s="85">
        <f>'11 - Zateplenie obvodovéh...'!F35</f>
        <v>0</v>
      </c>
      <c r="BA100" s="85">
        <f>'11 - Zateplenie obvodovéh...'!F36</f>
        <v>0</v>
      </c>
      <c r="BB100" s="85">
        <f>'11 - Zateplenie obvodovéh...'!F37</f>
        <v>0</v>
      </c>
      <c r="BC100" s="85">
        <f>'11 - Zateplenie obvodovéh...'!F38</f>
        <v>0</v>
      </c>
      <c r="BD100" s="87">
        <f>'11 - Zateplenie obvodovéh...'!F39</f>
        <v>0</v>
      </c>
      <c r="BT100" s="21" t="s">
        <v>79</v>
      </c>
      <c r="BV100" s="21" t="s">
        <v>68</v>
      </c>
      <c r="BW100" s="21" t="s">
        <v>91</v>
      </c>
      <c r="BX100" s="21" t="s">
        <v>89</v>
      </c>
      <c r="CL100" s="21" t="s">
        <v>1</v>
      </c>
    </row>
    <row r="101" spans="1:91" s="4" customFormat="1" ht="16.5" customHeight="1" x14ac:dyDescent="0.2">
      <c r="A101" s="82" t="s">
        <v>75</v>
      </c>
      <c r="B101" s="45"/>
      <c r="C101" s="10"/>
      <c r="D101" s="10"/>
      <c r="E101" s="173" t="s">
        <v>92</v>
      </c>
      <c r="F101" s="173"/>
      <c r="G101" s="173"/>
      <c r="H101" s="173"/>
      <c r="I101" s="173"/>
      <c r="J101" s="10"/>
      <c r="K101" s="173" t="s">
        <v>82</v>
      </c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83"/>
      <c r="AH101" s="184"/>
      <c r="AI101" s="184"/>
      <c r="AJ101" s="184"/>
      <c r="AK101" s="184"/>
      <c r="AL101" s="184"/>
      <c r="AM101" s="184"/>
      <c r="AN101" s="183"/>
      <c r="AO101" s="184"/>
      <c r="AP101" s="184"/>
      <c r="AQ101" s="83" t="s">
        <v>78</v>
      </c>
      <c r="AR101" s="45"/>
      <c r="AS101" s="84">
        <v>0</v>
      </c>
      <c r="AT101" s="85">
        <f t="shared" si="0"/>
        <v>0</v>
      </c>
      <c r="AU101" s="86">
        <f>'12 - Zateplenie strešného...'!P122</f>
        <v>41.951430000000009</v>
      </c>
      <c r="AV101" s="85">
        <f>'12 - Zateplenie strešného...'!J35</f>
        <v>0</v>
      </c>
      <c r="AW101" s="85">
        <f>'12 - Zateplenie strešného...'!J36</f>
        <v>0</v>
      </c>
      <c r="AX101" s="85">
        <f>'12 - Zateplenie strešného...'!J37</f>
        <v>0</v>
      </c>
      <c r="AY101" s="85">
        <f>'12 - Zateplenie strešného...'!J38</f>
        <v>0</v>
      </c>
      <c r="AZ101" s="85">
        <f>'12 - Zateplenie strešného...'!F35</f>
        <v>0</v>
      </c>
      <c r="BA101" s="85">
        <f>'12 - Zateplenie strešného...'!F36</f>
        <v>0</v>
      </c>
      <c r="BB101" s="85">
        <f>'12 - Zateplenie strešného...'!F37</f>
        <v>0</v>
      </c>
      <c r="BC101" s="85">
        <f>'12 - Zateplenie strešného...'!F38</f>
        <v>0</v>
      </c>
      <c r="BD101" s="87">
        <f>'12 - Zateplenie strešného...'!F39</f>
        <v>0</v>
      </c>
      <c r="BT101" s="21" t="s">
        <v>79</v>
      </c>
      <c r="BV101" s="21" t="s">
        <v>68</v>
      </c>
      <c r="BW101" s="21" t="s">
        <v>93</v>
      </c>
      <c r="BX101" s="21" t="s">
        <v>89</v>
      </c>
      <c r="CL101" s="21" t="s">
        <v>1</v>
      </c>
    </row>
    <row r="102" spans="1:91" s="4" customFormat="1" ht="16.5" customHeight="1" x14ac:dyDescent="0.2">
      <c r="A102" s="82" t="s">
        <v>75</v>
      </c>
      <c r="B102" s="45"/>
      <c r="C102" s="10"/>
      <c r="D102" s="10"/>
      <c r="E102" s="173" t="s">
        <v>94</v>
      </c>
      <c r="F102" s="173"/>
      <c r="G102" s="173"/>
      <c r="H102" s="173"/>
      <c r="I102" s="173"/>
      <c r="J102" s="10"/>
      <c r="K102" s="173" t="s">
        <v>85</v>
      </c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83"/>
      <c r="AH102" s="184"/>
      <c r="AI102" s="184"/>
      <c r="AJ102" s="184"/>
      <c r="AK102" s="184"/>
      <c r="AL102" s="184"/>
      <c r="AM102" s="184"/>
      <c r="AN102" s="183"/>
      <c r="AO102" s="184"/>
      <c r="AP102" s="184"/>
      <c r="AQ102" s="83" t="s">
        <v>78</v>
      </c>
      <c r="AR102" s="45"/>
      <c r="AS102" s="84">
        <v>0</v>
      </c>
      <c r="AT102" s="85">
        <f t="shared" si="0"/>
        <v>0</v>
      </c>
      <c r="AU102" s="86">
        <f>'13 - Výmena výplní otvoro...'!P122</f>
        <v>7.7559199999999997</v>
      </c>
      <c r="AV102" s="85">
        <f>'13 - Výmena výplní otvoro...'!J35</f>
        <v>0</v>
      </c>
      <c r="AW102" s="85">
        <f>'13 - Výmena výplní otvoro...'!J36</f>
        <v>0</v>
      </c>
      <c r="AX102" s="85">
        <f>'13 - Výmena výplní otvoro...'!J37</f>
        <v>0</v>
      </c>
      <c r="AY102" s="85">
        <f>'13 - Výmena výplní otvoro...'!J38</f>
        <v>0</v>
      </c>
      <c r="AZ102" s="85">
        <f>'13 - Výmena výplní otvoro...'!F35</f>
        <v>0</v>
      </c>
      <c r="BA102" s="85">
        <f>'13 - Výmena výplní otvoro...'!F36</f>
        <v>0</v>
      </c>
      <c r="BB102" s="85">
        <f>'13 - Výmena výplní otvoro...'!F37</f>
        <v>0</v>
      </c>
      <c r="BC102" s="85">
        <f>'13 - Výmena výplní otvoro...'!F38</f>
        <v>0</v>
      </c>
      <c r="BD102" s="87">
        <f>'13 - Výmena výplní otvoro...'!F39</f>
        <v>0</v>
      </c>
      <c r="BT102" s="21" t="s">
        <v>79</v>
      </c>
      <c r="BV102" s="21" t="s">
        <v>68</v>
      </c>
      <c r="BW102" s="21" t="s">
        <v>95</v>
      </c>
      <c r="BX102" s="21" t="s">
        <v>89</v>
      </c>
      <c r="CL102" s="21" t="s">
        <v>1</v>
      </c>
    </row>
    <row r="103" spans="1:91" s="4" customFormat="1" ht="16.5" customHeight="1" x14ac:dyDescent="0.2">
      <c r="A103" s="82" t="s">
        <v>75</v>
      </c>
      <c r="B103" s="45"/>
      <c r="C103" s="10"/>
      <c r="D103" s="10"/>
      <c r="E103" s="173" t="s">
        <v>96</v>
      </c>
      <c r="F103" s="173"/>
      <c r="G103" s="173"/>
      <c r="H103" s="173"/>
      <c r="I103" s="173"/>
      <c r="J103" s="10"/>
      <c r="K103" s="173" t="s">
        <v>97</v>
      </c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83"/>
      <c r="AH103" s="184"/>
      <c r="AI103" s="184"/>
      <c r="AJ103" s="184"/>
      <c r="AK103" s="184"/>
      <c r="AL103" s="184"/>
      <c r="AM103" s="184"/>
      <c r="AN103" s="183"/>
      <c r="AO103" s="184"/>
      <c r="AP103" s="184"/>
      <c r="AQ103" s="83" t="s">
        <v>78</v>
      </c>
      <c r="AR103" s="45"/>
      <c r="AS103" s="88">
        <v>0</v>
      </c>
      <c r="AT103" s="89">
        <f t="shared" si="0"/>
        <v>0</v>
      </c>
      <c r="AU103" s="90">
        <f>'14 - Ochrana pred bleskom'!P122</f>
        <v>0</v>
      </c>
      <c r="AV103" s="89">
        <f>'14 - Ochrana pred bleskom'!J35</f>
        <v>0</v>
      </c>
      <c r="AW103" s="89">
        <f>'14 - Ochrana pred bleskom'!J36</f>
        <v>0</v>
      </c>
      <c r="AX103" s="89">
        <f>'14 - Ochrana pred bleskom'!J37</f>
        <v>0</v>
      </c>
      <c r="AY103" s="89">
        <f>'14 - Ochrana pred bleskom'!J38</f>
        <v>0</v>
      </c>
      <c r="AZ103" s="89">
        <f>'14 - Ochrana pred bleskom'!F35</f>
        <v>0</v>
      </c>
      <c r="BA103" s="89">
        <f>'14 - Ochrana pred bleskom'!F36</f>
        <v>0</v>
      </c>
      <c r="BB103" s="89">
        <f>'14 - Ochrana pred bleskom'!F37</f>
        <v>0</v>
      </c>
      <c r="BC103" s="89">
        <f>'14 - Ochrana pred bleskom'!F38</f>
        <v>0</v>
      </c>
      <c r="BD103" s="91">
        <f>'14 - Ochrana pred bleskom'!F39</f>
        <v>0</v>
      </c>
      <c r="BT103" s="21" t="s">
        <v>79</v>
      </c>
      <c r="BV103" s="21" t="s">
        <v>68</v>
      </c>
      <c r="BW103" s="21" t="s">
        <v>98</v>
      </c>
      <c r="BX103" s="21" t="s">
        <v>89</v>
      </c>
      <c r="CL103" s="21" t="s">
        <v>1</v>
      </c>
    </row>
    <row r="104" spans="1:91" s="2" customFormat="1" ht="30" customHeight="1" x14ac:dyDescent="0.2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91" s="2" customFormat="1" ht="6.9" customHeight="1" x14ac:dyDescent="0.2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27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</sheetData>
  <mergeCells count="77">
    <mergeCell ref="AN100:AP100"/>
    <mergeCell ref="AN92:AP92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R2:BE2"/>
    <mergeCell ref="E23:AN23"/>
    <mergeCell ref="AK26:AO26"/>
    <mergeCell ref="L28:P28"/>
    <mergeCell ref="W28:AE28"/>
    <mergeCell ref="AK28:AO28"/>
    <mergeCell ref="K10:AJ11"/>
    <mergeCell ref="K16:AJ16"/>
    <mergeCell ref="K19:AJ19"/>
    <mergeCell ref="AN10:AO10"/>
    <mergeCell ref="AN11:AP11"/>
    <mergeCell ref="W29:AE29"/>
    <mergeCell ref="W32:AE32"/>
    <mergeCell ref="W30:AE30"/>
    <mergeCell ref="W31:AE31"/>
    <mergeCell ref="W33:AE33"/>
    <mergeCell ref="X35:AB35"/>
    <mergeCell ref="AK35:AO35"/>
    <mergeCell ref="E100:I100"/>
    <mergeCell ref="C92:G92"/>
    <mergeCell ref="D95:H95"/>
    <mergeCell ref="E96:I96"/>
    <mergeCell ref="E97:I97"/>
    <mergeCell ref="E98:I98"/>
    <mergeCell ref="D99:H99"/>
    <mergeCell ref="L85:AO85"/>
    <mergeCell ref="AM87:AN87"/>
    <mergeCell ref="I92:AF92"/>
    <mergeCell ref="AG92:AM92"/>
    <mergeCell ref="J95:AF95"/>
    <mergeCell ref="K96:AF96"/>
    <mergeCell ref="K97:AF97"/>
    <mergeCell ref="E101:I101"/>
    <mergeCell ref="E102:I102"/>
    <mergeCell ref="E103:I103"/>
    <mergeCell ref="AM89:AP89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K103:AF103"/>
    <mergeCell ref="K98:AF98"/>
    <mergeCell ref="J99:AF99"/>
    <mergeCell ref="K100:AF100"/>
    <mergeCell ref="K101:AF101"/>
    <mergeCell ref="K102:AF102"/>
  </mergeCells>
  <hyperlinks>
    <hyperlink ref="A96" location="'01 - Zateplenie obvodovéh...'!C2" display="/"/>
    <hyperlink ref="A97" location="'02 - Zateplenie strešného...'!C2" display="/"/>
    <hyperlink ref="A98" location="'03 - Výmena výplní otvoro...'!C2" display="/"/>
    <hyperlink ref="A100" location="'11 - Zateplenie obvodovéh...'!C2" display="/"/>
    <hyperlink ref="A101" location="'12 - Zateplenie strešného...'!C2" display="/"/>
    <hyperlink ref="A102" location="'13 - Výmena výplní otvoro...'!C2" display="/"/>
    <hyperlink ref="A103" location="'14 - Ochrana pred bleskom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3"/>
  <sheetViews>
    <sheetView showGridLines="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80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611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100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102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618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ROUND((SUM(BG129:BG182)),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ROUND((SUM(BH129:BH182)),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ROUND((SUM(BI129:BI182)),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100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01 - Zateplenie obvodového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107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108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109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110</v>
      </c>
      <c r="E102" s="118"/>
      <c r="F102" s="118"/>
      <c r="G102" s="118"/>
      <c r="H102" s="118"/>
      <c r="I102" s="118"/>
      <c r="J102" s="119"/>
      <c r="L102" s="116"/>
    </row>
    <row r="103" spans="1:47" s="9" customFormat="1" ht="24.9" customHeight="1" x14ac:dyDescent="0.2">
      <c r="B103" s="112"/>
      <c r="D103" s="113" t="s">
        <v>111</v>
      </c>
      <c r="E103" s="114"/>
      <c r="F103" s="114"/>
      <c r="G103" s="114"/>
      <c r="H103" s="114"/>
      <c r="I103" s="114"/>
      <c r="J103" s="115"/>
      <c r="L103" s="112"/>
    </row>
    <row r="104" spans="1:47" s="10" customFormat="1" ht="19.95" customHeight="1" x14ac:dyDescent="0.2">
      <c r="B104" s="116"/>
      <c r="D104" s="117" t="s">
        <v>112</v>
      </c>
      <c r="E104" s="118"/>
      <c r="F104" s="118"/>
      <c r="G104" s="118"/>
      <c r="H104" s="118"/>
      <c r="I104" s="118"/>
      <c r="J104" s="119"/>
      <c r="L104" s="116"/>
    </row>
    <row r="105" spans="1:47" s="10" customFormat="1" ht="19.95" customHeight="1" x14ac:dyDescent="0.2">
      <c r="B105" s="116"/>
      <c r="D105" s="117" t="s">
        <v>113</v>
      </c>
      <c r="E105" s="118"/>
      <c r="F105" s="118"/>
      <c r="G105" s="118"/>
      <c r="H105" s="118"/>
      <c r="I105" s="118"/>
      <c r="J105" s="119"/>
      <c r="L105" s="116"/>
    </row>
    <row r="106" spans="1:47" s="10" customFormat="1" ht="19.95" customHeight="1" x14ac:dyDescent="0.2">
      <c r="B106" s="116"/>
      <c r="D106" s="117" t="s">
        <v>114</v>
      </c>
      <c r="E106" s="118"/>
      <c r="F106" s="118"/>
      <c r="G106" s="118"/>
      <c r="H106" s="118"/>
      <c r="I106" s="118"/>
      <c r="J106" s="119"/>
      <c r="L106" s="116"/>
    </row>
    <row r="107" spans="1:47" s="10" customFormat="1" ht="19.95" customHeight="1" x14ac:dyDescent="0.2">
      <c r="B107" s="116"/>
      <c r="D107" s="117" t="s">
        <v>115</v>
      </c>
      <c r="E107" s="118"/>
      <c r="F107" s="118"/>
      <c r="G107" s="118"/>
      <c r="H107" s="118"/>
      <c r="I107" s="118"/>
      <c r="J107" s="119"/>
      <c r="L107" s="116"/>
    </row>
    <row r="108" spans="1:47" s="2" customFormat="1" ht="21.7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 x14ac:dyDescent="0.2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" customHeight="1" x14ac:dyDescent="0.2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" customHeight="1" x14ac:dyDescent="0.2">
      <c r="A114" s="26"/>
      <c r="B114" s="27"/>
      <c r="C114" s="18" t="s">
        <v>613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 x14ac:dyDescent="0.2">
      <c r="A116" s="26"/>
      <c r="B116" s="27"/>
      <c r="C116" s="23" t="s">
        <v>11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 x14ac:dyDescent="0.2">
      <c r="A117" s="26"/>
      <c r="B117" s="27"/>
      <c r="C117" s="26"/>
      <c r="D117" s="26"/>
      <c r="E117" s="217" t="str">
        <f>E7</f>
        <v>Zníženie energeickej náročnosti objektov ZTS Sabinov a.s.                                                                                      - SO170 Obnova haly deliarne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 x14ac:dyDescent="0.2">
      <c r="B118" s="17"/>
      <c r="C118" s="23" t="s">
        <v>99</v>
      </c>
      <c r="L118" s="17"/>
    </row>
    <row r="119" spans="1:31" s="2" customFormat="1" ht="16.5" customHeight="1" x14ac:dyDescent="0.2">
      <c r="A119" s="26"/>
      <c r="B119" s="27"/>
      <c r="C119" s="26"/>
      <c r="D119" s="26"/>
      <c r="E119" s="217" t="s">
        <v>100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 x14ac:dyDescent="0.2">
      <c r="A120" s="26"/>
      <c r="B120" s="27"/>
      <c r="C120" s="23" t="s">
        <v>101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 x14ac:dyDescent="0.2">
      <c r="A121" s="26"/>
      <c r="B121" s="27"/>
      <c r="C121" s="26"/>
      <c r="D121" s="26"/>
      <c r="E121" s="192" t="str">
        <f>E11</f>
        <v>01 - Zateplenie obvodového plášťa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 x14ac:dyDescent="0.2">
      <c r="A123" s="26"/>
      <c r="B123" s="27"/>
      <c r="C123" s="23" t="s">
        <v>14</v>
      </c>
      <c r="D123" s="26"/>
      <c r="E123" s="26"/>
      <c r="F123" s="21" t="str">
        <f>F14</f>
        <v xml:space="preserve"> </v>
      </c>
      <c r="G123" s="26"/>
      <c r="H123" s="26"/>
      <c r="I123" s="23" t="s">
        <v>16</v>
      </c>
      <c r="J123" s="49" t="str">
        <f>IF(J14="","",J14)</f>
        <v>9.12.2019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 x14ac:dyDescent="0.2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15" customHeight="1" x14ac:dyDescent="0.2">
      <c r="A125" s="26"/>
      <c r="B125" s="27"/>
      <c r="C125" s="23" t="s">
        <v>18</v>
      </c>
      <c r="D125" s="26"/>
      <c r="E125" s="26"/>
      <c r="F125" s="21" t="str">
        <f>E17</f>
        <v xml:space="preserve"> </v>
      </c>
      <c r="G125" s="26"/>
      <c r="H125" s="26"/>
      <c r="I125" s="23" t="s">
        <v>22</v>
      </c>
      <c r="J125" s="24" t="str">
        <f>E23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 x14ac:dyDescent="0.2">
      <c r="A126" s="26"/>
      <c r="B126" s="27"/>
      <c r="C126" s="23" t="s">
        <v>21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24</v>
      </c>
      <c r="J126" s="24" t="str">
        <f>E26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 x14ac:dyDescent="0.2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 x14ac:dyDescent="0.2">
      <c r="A128" s="120"/>
      <c r="B128" s="121"/>
      <c r="C128" s="122" t="s">
        <v>116</v>
      </c>
      <c r="D128" s="123" t="s">
        <v>51</v>
      </c>
      <c r="E128" s="123" t="s">
        <v>47</v>
      </c>
      <c r="F128" s="123" t="s">
        <v>48</v>
      </c>
      <c r="G128" s="123" t="s">
        <v>117</v>
      </c>
      <c r="H128" s="123" t="s">
        <v>118</v>
      </c>
      <c r="I128" s="123" t="s">
        <v>119</v>
      </c>
      <c r="J128" s="124" t="s">
        <v>104</v>
      </c>
      <c r="K128" s="125" t="s">
        <v>120</v>
      </c>
      <c r="L128" s="126"/>
      <c r="M128" s="56" t="s">
        <v>1</v>
      </c>
      <c r="N128" s="57" t="s">
        <v>30</v>
      </c>
      <c r="O128" s="57" t="s">
        <v>121</v>
      </c>
      <c r="P128" s="57" t="s">
        <v>122</v>
      </c>
      <c r="Q128" s="57" t="s">
        <v>123</v>
      </c>
      <c r="R128" s="57" t="s">
        <v>124</v>
      </c>
      <c r="S128" s="57" t="s">
        <v>125</v>
      </c>
      <c r="T128" s="58" t="s">
        <v>126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5" customHeight="1" x14ac:dyDescent="0.3">
      <c r="A129" s="26"/>
      <c r="B129" s="27"/>
      <c r="C129" s="63" t="s">
        <v>105</v>
      </c>
      <c r="D129" s="26"/>
      <c r="E129" s="26"/>
      <c r="F129" s="26"/>
      <c r="G129" s="26"/>
      <c r="H129" s="26"/>
      <c r="I129" s="26"/>
      <c r="J129" s="127"/>
      <c r="K129" s="26"/>
      <c r="L129" s="27"/>
      <c r="M129" s="59"/>
      <c r="N129" s="50"/>
      <c r="O129" s="60"/>
      <c r="P129" s="128">
        <f>P130+P155</f>
        <v>2892.33555918</v>
      </c>
      <c r="Q129" s="60"/>
      <c r="R129" s="128">
        <f>R130+R155</f>
        <v>42.57059915</v>
      </c>
      <c r="S129" s="60"/>
      <c r="T129" s="129">
        <f>T130+T155</f>
        <v>14.295635999999998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65</v>
      </c>
      <c r="AU129" s="14" t="s">
        <v>106</v>
      </c>
      <c r="BK129" s="130">
        <f>BK130+BK155</f>
        <v>0</v>
      </c>
    </row>
    <row r="130" spans="1:65" s="12" customFormat="1" ht="25.95" customHeight="1" x14ac:dyDescent="0.25">
      <c r="B130" s="131"/>
      <c r="D130" s="132" t="s">
        <v>65</v>
      </c>
      <c r="E130" s="133" t="s">
        <v>127</v>
      </c>
      <c r="F130" s="133" t="s">
        <v>128</v>
      </c>
      <c r="J130" s="134"/>
      <c r="L130" s="131"/>
      <c r="M130" s="135"/>
      <c r="N130" s="136"/>
      <c r="O130" s="136"/>
      <c r="P130" s="137">
        <f>P131+P140+P153</f>
        <v>835.72418577999974</v>
      </c>
      <c r="Q130" s="136"/>
      <c r="R130" s="137">
        <f>R131+R140+R153</f>
        <v>26.04051595</v>
      </c>
      <c r="S130" s="136"/>
      <c r="T130" s="138">
        <f>T131+T140+T153</f>
        <v>7.9383119999999998</v>
      </c>
      <c r="AR130" s="132" t="s">
        <v>73</v>
      </c>
      <c r="AT130" s="139" t="s">
        <v>65</v>
      </c>
      <c r="AU130" s="139" t="s">
        <v>66</v>
      </c>
      <c r="AY130" s="132" t="s">
        <v>129</v>
      </c>
      <c r="BK130" s="140">
        <f>BK131+BK140+BK153</f>
        <v>0</v>
      </c>
    </row>
    <row r="131" spans="1:65" s="12" customFormat="1" ht="22.95" customHeight="1" x14ac:dyDescent="0.25">
      <c r="B131" s="131"/>
      <c r="D131" s="132" t="s">
        <v>65</v>
      </c>
      <c r="E131" s="141" t="s">
        <v>130</v>
      </c>
      <c r="F131" s="141" t="s">
        <v>131</v>
      </c>
      <c r="J131" s="142"/>
      <c r="L131" s="131"/>
      <c r="M131" s="135"/>
      <c r="N131" s="136"/>
      <c r="O131" s="136"/>
      <c r="P131" s="137">
        <f>SUM(P132:P139)</f>
        <v>523.5031045799999</v>
      </c>
      <c r="Q131" s="136"/>
      <c r="R131" s="137">
        <f>SUM(R132:R139)</f>
        <v>25.98619695</v>
      </c>
      <c r="S131" s="136"/>
      <c r="T131" s="138">
        <f>SUM(T132:T139)</f>
        <v>0</v>
      </c>
      <c r="AR131" s="132" t="s">
        <v>73</v>
      </c>
      <c r="AT131" s="139" t="s">
        <v>65</v>
      </c>
      <c r="AU131" s="139" t="s">
        <v>73</v>
      </c>
      <c r="AY131" s="132" t="s">
        <v>129</v>
      </c>
      <c r="BK131" s="140">
        <f>SUM(BK132:BK139)</f>
        <v>0</v>
      </c>
    </row>
    <row r="132" spans="1:65" s="2" customFormat="1" ht="16.5" customHeight="1" x14ac:dyDescent="0.2">
      <c r="A132" s="26"/>
      <c r="B132" s="143"/>
      <c r="C132" s="144" t="s">
        <v>73</v>
      </c>
      <c r="D132" s="144" t="s">
        <v>132</v>
      </c>
      <c r="E132" s="145" t="s">
        <v>133</v>
      </c>
      <c r="F132" s="146" t="s">
        <v>134</v>
      </c>
      <c r="G132" s="147" t="s">
        <v>135</v>
      </c>
      <c r="H132" s="148">
        <v>80.483000000000004</v>
      </c>
      <c r="I132" s="149"/>
      <c r="J132" s="149"/>
      <c r="K132" s="150"/>
      <c r="L132" s="27"/>
      <c r="M132" s="151" t="s">
        <v>1</v>
      </c>
      <c r="N132" s="152" t="s">
        <v>32</v>
      </c>
      <c r="O132" s="153">
        <v>0.31825999999999999</v>
      </c>
      <c r="P132" s="153">
        <f t="shared" ref="P132:P139" si="0">O132*H132</f>
        <v>25.61451958</v>
      </c>
      <c r="Q132" s="153">
        <v>4.7200000000000002E-3</v>
      </c>
      <c r="R132" s="153">
        <f t="shared" ref="R132:R139" si="1">Q132*H132</f>
        <v>0.37987976000000001</v>
      </c>
      <c r="S132" s="153">
        <v>0</v>
      </c>
      <c r="T132" s="154">
        <f t="shared" ref="T132:T139" si="2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136</v>
      </c>
      <c r="AT132" s="155" t="s">
        <v>132</v>
      </c>
      <c r="AU132" s="155" t="s">
        <v>79</v>
      </c>
      <c r="AY132" s="14" t="s">
        <v>129</v>
      </c>
      <c r="BE132" s="156">
        <f t="shared" ref="BE132:BE139" si="3">IF(N132="základná",J132,0)</f>
        <v>0</v>
      </c>
      <c r="BF132" s="156">
        <f t="shared" ref="BF132:BF139" si="4">IF(N132="znížená",J132,0)</f>
        <v>0</v>
      </c>
      <c r="BG132" s="156">
        <f t="shared" ref="BG132:BG139" si="5">IF(N132="zákl. prenesená",J132,0)</f>
        <v>0</v>
      </c>
      <c r="BH132" s="156">
        <f t="shared" ref="BH132:BH139" si="6">IF(N132="zníž. prenesená",J132,0)</f>
        <v>0</v>
      </c>
      <c r="BI132" s="156">
        <f t="shared" ref="BI132:BI139" si="7">IF(N132="nulová",J132,0)</f>
        <v>0</v>
      </c>
      <c r="BJ132" s="14" t="s">
        <v>79</v>
      </c>
      <c r="BK132" s="156">
        <f t="shared" ref="BK132:BK139" si="8">ROUND(I132*H132,2)</f>
        <v>0</v>
      </c>
      <c r="BL132" s="14" t="s">
        <v>136</v>
      </c>
      <c r="BM132" s="155" t="s">
        <v>137</v>
      </c>
    </row>
    <row r="133" spans="1:65" s="2" customFormat="1" ht="24" customHeight="1" x14ac:dyDescent="0.2">
      <c r="A133" s="26"/>
      <c r="B133" s="143"/>
      <c r="C133" s="144" t="s">
        <v>79</v>
      </c>
      <c r="D133" s="144" t="s">
        <v>132</v>
      </c>
      <c r="E133" s="145" t="s">
        <v>138</v>
      </c>
      <c r="F133" s="146" t="s">
        <v>139</v>
      </c>
      <c r="G133" s="147" t="s">
        <v>135</v>
      </c>
      <c r="H133" s="148">
        <v>367.90800000000002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0</v>
      </c>
      <c r="P133" s="153">
        <f t="shared" si="0"/>
        <v>0</v>
      </c>
      <c r="Q133" s="153">
        <v>3.6260000000000001E-2</v>
      </c>
      <c r="R133" s="153">
        <f t="shared" si="1"/>
        <v>13.340344080000001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136</v>
      </c>
      <c r="AT133" s="155" t="s">
        <v>132</v>
      </c>
      <c r="AU133" s="155" t="s">
        <v>79</v>
      </c>
      <c r="AY133" s="14" t="s">
        <v>129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79</v>
      </c>
      <c r="BK133" s="156">
        <f t="shared" si="8"/>
        <v>0</v>
      </c>
      <c r="BL133" s="14" t="s">
        <v>136</v>
      </c>
      <c r="BM133" s="155" t="s">
        <v>140</v>
      </c>
    </row>
    <row r="134" spans="1:65" s="2" customFormat="1" ht="24" customHeight="1" x14ac:dyDescent="0.2">
      <c r="A134" s="26"/>
      <c r="B134" s="143"/>
      <c r="C134" s="144" t="s">
        <v>141</v>
      </c>
      <c r="D134" s="144" t="s">
        <v>132</v>
      </c>
      <c r="E134" s="145" t="s">
        <v>142</v>
      </c>
      <c r="F134" s="146" t="s">
        <v>143</v>
      </c>
      <c r="G134" s="147" t="s">
        <v>135</v>
      </c>
      <c r="H134" s="148">
        <v>345.14400000000001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0.35899999999999999</v>
      </c>
      <c r="P134" s="153">
        <f t="shared" si="0"/>
        <v>123.906696</v>
      </c>
      <c r="Q134" s="153">
        <v>3.3E-3</v>
      </c>
      <c r="R134" s="153">
        <f t="shared" si="1"/>
        <v>1.1389752</v>
      </c>
      <c r="S134" s="153">
        <v>0</v>
      </c>
      <c r="T134" s="154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136</v>
      </c>
      <c r="AT134" s="155" t="s">
        <v>132</v>
      </c>
      <c r="AU134" s="155" t="s">
        <v>79</v>
      </c>
      <c r="AY134" s="14" t="s">
        <v>129</v>
      </c>
      <c r="BE134" s="156">
        <f t="shared" si="3"/>
        <v>0</v>
      </c>
      <c r="BF134" s="156">
        <f t="shared" si="4"/>
        <v>0</v>
      </c>
      <c r="BG134" s="156">
        <f t="shared" si="5"/>
        <v>0</v>
      </c>
      <c r="BH134" s="156">
        <f t="shared" si="6"/>
        <v>0</v>
      </c>
      <c r="BI134" s="156">
        <f t="shared" si="7"/>
        <v>0</v>
      </c>
      <c r="BJ134" s="14" t="s">
        <v>79</v>
      </c>
      <c r="BK134" s="156">
        <f t="shared" si="8"/>
        <v>0</v>
      </c>
      <c r="BL134" s="14" t="s">
        <v>136</v>
      </c>
      <c r="BM134" s="155" t="s">
        <v>144</v>
      </c>
    </row>
    <row r="135" spans="1:65" s="2" customFormat="1" ht="16.5" customHeight="1" x14ac:dyDescent="0.2">
      <c r="A135" s="26"/>
      <c r="B135" s="143"/>
      <c r="C135" s="144" t="s">
        <v>136</v>
      </c>
      <c r="D135" s="144" t="s">
        <v>132</v>
      </c>
      <c r="E135" s="145" t="s">
        <v>145</v>
      </c>
      <c r="F135" s="146" t="s">
        <v>146</v>
      </c>
      <c r="G135" s="147" t="s">
        <v>135</v>
      </c>
      <c r="H135" s="148">
        <v>24.763999999999999</v>
      </c>
      <c r="I135" s="149"/>
      <c r="J135" s="149"/>
      <c r="K135" s="150"/>
      <c r="L135" s="27"/>
      <c r="M135" s="151" t="s">
        <v>1</v>
      </c>
      <c r="N135" s="152" t="s">
        <v>32</v>
      </c>
      <c r="O135" s="153">
        <v>0.41699999999999998</v>
      </c>
      <c r="P135" s="153">
        <f t="shared" si="0"/>
        <v>10.326587999999999</v>
      </c>
      <c r="Q135" s="153">
        <v>5.8999999999999999E-3</v>
      </c>
      <c r="R135" s="153">
        <f t="shared" si="1"/>
        <v>0.1461076</v>
      </c>
      <c r="S135" s="153">
        <v>0</v>
      </c>
      <c r="T135" s="154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136</v>
      </c>
      <c r="AT135" s="155" t="s">
        <v>132</v>
      </c>
      <c r="AU135" s="155" t="s">
        <v>79</v>
      </c>
      <c r="AY135" s="14" t="s">
        <v>129</v>
      </c>
      <c r="BE135" s="156">
        <f t="shared" si="3"/>
        <v>0</v>
      </c>
      <c r="BF135" s="156">
        <f t="shared" si="4"/>
        <v>0</v>
      </c>
      <c r="BG135" s="156">
        <f t="shared" si="5"/>
        <v>0</v>
      </c>
      <c r="BH135" s="156">
        <f t="shared" si="6"/>
        <v>0</v>
      </c>
      <c r="BI135" s="156">
        <f t="shared" si="7"/>
        <v>0</v>
      </c>
      <c r="BJ135" s="14" t="s">
        <v>79</v>
      </c>
      <c r="BK135" s="156">
        <f t="shared" si="8"/>
        <v>0</v>
      </c>
      <c r="BL135" s="14" t="s">
        <v>136</v>
      </c>
      <c r="BM135" s="155" t="s">
        <v>147</v>
      </c>
    </row>
    <row r="136" spans="1:65" s="2" customFormat="1" ht="24" customHeight="1" x14ac:dyDescent="0.2">
      <c r="A136" s="26"/>
      <c r="B136" s="143"/>
      <c r="C136" s="144" t="s">
        <v>148</v>
      </c>
      <c r="D136" s="144" t="s">
        <v>132</v>
      </c>
      <c r="E136" s="145" t="s">
        <v>149</v>
      </c>
      <c r="F136" s="146" t="s">
        <v>150</v>
      </c>
      <c r="G136" s="147" t="s">
        <v>135</v>
      </c>
      <c r="H136" s="148">
        <v>367.90800000000002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9.1999999999999998E-2</v>
      </c>
      <c r="P136" s="153">
        <f t="shared" si="0"/>
        <v>33.847535999999998</v>
      </c>
      <c r="Q136" s="153">
        <v>4.0000000000000002E-4</v>
      </c>
      <c r="R136" s="153">
        <f t="shared" si="1"/>
        <v>0.14716320000000002</v>
      </c>
      <c r="S136" s="153">
        <v>0</v>
      </c>
      <c r="T136" s="154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136</v>
      </c>
      <c r="AT136" s="155" t="s">
        <v>132</v>
      </c>
      <c r="AU136" s="155" t="s">
        <v>79</v>
      </c>
      <c r="AY136" s="14" t="s">
        <v>129</v>
      </c>
      <c r="BE136" s="156">
        <f t="shared" si="3"/>
        <v>0</v>
      </c>
      <c r="BF136" s="156">
        <f t="shared" si="4"/>
        <v>0</v>
      </c>
      <c r="BG136" s="156">
        <f t="shared" si="5"/>
        <v>0</v>
      </c>
      <c r="BH136" s="156">
        <f t="shared" si="6"/>
        <v>0</v>
      </c>
      <c r="BI136" s="156">
        <f t="shared" si="7"/>
        <v>0</v>
      </c>
      <c r="BJ136" s="14" t="s">
        <v>79</v>
      </c>
      <c r="BK136" s="156">
        <f t="shared" si="8"/>
        <v>0</v>
      </c>
      <c r="BL136" s="14" t="s">
        <v>136</v>
      </c>
      <c r="BM136" s="155" t="s">
        <v>151</v>
      </c>
    </row>
    <row r="137" spans="1:65" s="2" customFormat="1" ht="24" customHeight="1" x14ac:dyDescent="0.2">
      <c r="A137" s="26"/>
      <c r="B137" s="143"/>
      <c r="C137" s="144" t="s">
        <v>130</v>
      </c>
      <c r="D137" s="144" t="s">
        <v>132</v>
      </c>
      <c r="E137" s="145" t="s">
        <v>152</v>
      </c>
      <c r="F137" s="146" t="s">
        <v>153</v>
      </c>
      <c r="G137" s="147" t="s">
        <v>135</v>
      </c>
      <c r="H137" s="148">
        <v>255.24</v>
      </c>
      <c r="I137" s="149"/>
      <c r="J137" s="149"/>
      <c r="K137" s="150"/>
      <c r="L137" s="27"/>
      <c r="M137" s="151" t="s">
        <v>1</v>
      </c>
      <c r="N137" s="152" t="s">
        <v>32</v>
      </c>
      <c r="O137" s="153">
        <v>0.86599999999999999</v>
      </c>
      <c r="P137" s="153">
        <f t="shared" si="0"/>
        <v>221.03784000000002</v>
      </c>
      <c r="Q137" s="153">
        <v>3.4950000000000002E-2</v>
      </c>
      <c r="R137" s="153">
        <f t="shared" si="1"/>
        <v>8.9206380000000003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136</v>
      </c>
      <c r="AT137" s="155" t="s">
        <v>132</v>
      </c>
      <c r="AU137" s="155" t="s">
        <v>79</v>
      </c>
      <c r="AY137" s="14" t="s">
        <v>129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79</v>
      </c>
      <c r="BK137" s="156">
        <f t="shared" si="8"/>
        <v>0</v>
      </c>
      <c r="BL137" s="14" t="s">
        <v>136</v>
      </c>
      <c r="BM137" s="155" t="s">
        <v>154</v>
      </c>
    </row>
    <row r="138" spans="1:65" s="2" customFormat="1" ht="24" customHeight="1" x14ac:dyDescent="0.2">
      <c r="A138" s="26"/>
      <c r="B138" s="143"/>
      <c r="C138" s="144" t="s">
        <v>155</v>
      </c>
      <c r="D138" s="144" t="s">
        <v>132</v>
      </c>
      <c r="E138" s="145" t="s">
        <v>156</v>
      </c>
      <c r="F138" s="146" t="s">
        <v>157</v>
      </c>
      <c r="G138" s="147" t="s">
        <v>135</v>
      </c>
      <c r="H138" s="148">
        <v>32.185000000000002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1.329</v>
      </c>
      <c r="P138" s="153">
        <f t="shared" si="0"/>
        <v>42.773865000000001</v>
      </c>
      <c r="Q138" s="153">
        <v>1.8630000000000001E-2</v>
      </c>
      <c r="R138" s="153">
        <f t="shared" si="1"/>
        <v>0.59960655000000007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136</v>
      </c>
      <c r="AT138" s="155" t="s">
        <v>132</v>
      </c>
      <c r="AU138" s="155" t="s">
        <v>79</v>
      </c>
      <c r="AY138" s="14" t="s">
        <v>129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79</v>
      </c>
      <c r="BK138" s="156">
        <f t="shared" si="8"/>
        <v>0</v>
      </c>
      <c r="BL138" s="14" t="s">
        <v>136</v>
      </c>
      <c r="BM138" s="155" t="s">
        <v>158</v>
      </c>
    </row>
    <row r="139" spans="1:65" s="2" customFormat="1" ht="24" customHeight="1" x14ac:dyDescent="0.2">
      <c r="A139" s="26"/>
      <c r="B139" s="143"/>
      <c r="C139" s="144" t="s">
        <v>159</v>
      </c>
      <c r="D139" s="144" t="s">
        <v>132</v>
      </c>
      <c r="E139" s="145" t="s">
        <v>160</v>
      </c>
      <c r="F139" s="146" t="s">
        <v>161</v>
      </c>
      <c r="G139" s="147" t="s">
        <v>135</v>
      </c>
      <c r="H139" s="148">
        <v>80.483000000000004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0.82</v>
      </c>
      <c r="P139" s="153">
        <f t="shared" si="0"/>
        <v>65.99606</v>
      </c>
      <c r="Q139" s="153">
        <v>1.6320000000000001E-2</v>
      </c>
      <c r="R139" s="153">
        <f t="shared" si="1"/>
        <v>1.3134825600000002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136</v>
      </c>
      <c r="AT139" s="155" t="s">
        <v>132</v>
      </c>
      <c r="AU139" s="155" t="s">
        <v>79</v>
      </c>
      <c r="AY139" s="14" t="s">
        <v>129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79</v>
      </c>
      <c r="BK139" s="156">
        <f t="shared" si="8"/>
        <v>0</v>
      </c>
      <c r="BL139" s="14" t="s">
        <v>136</v>
      </c>
      <c r="BM139" s="155" t="s">
        <v>162</v>
      </c>
    </row>
    <row r="140" spans="1:65" s="12" customFormat="1" ht="22.95" customHeight="1" x14ac:dyDescent="0.25">
      <c r="B140" s="131"/>
      <c r="D140" s="132" t="s">
        <v>65</v>
      </c>
      <c r="E140" s="141" t="s">
        <v>163</v>
      </c>
      <c r="F140" s="141" t="s">
        <v>164</v>
      </c>
      <c r="J140" s="142"/>
      <c r="L140" s="131"/>
      <c r="M140" s="135"/>
      <c r="N140" s="136"/>
      <c r="O140" s="136"/>
      <c r="P140" s="137">
        <f>SUM(P141:P152)</f>
        <v>140.45885019999997</v>
      </c>
      <c r="Q140" s="136"/>
      <c r="R140" s="137">
        <f>SUM(R141:R152)</f>
        <v>5.4319000000000006E-2</v>
      </c>
      <c r="S140" s="136"/>
      <c r="T140" s="138">
        <f>SUM(T141:T152)</f>
        <v>7.9383119999999998</v>
      </c>
      <c r="AR140" s="132" t="s">
        <v>73</v>
      </c>
      <c r="AT140" s="139" t="s">
        <v>65</v>
      </c>
      <c r="AU140" s="139" t="s">
        <v>73</v>
      </c>
      <c r="AY140" s="132" t="s">
        <v>129</v>
      </c>
      <c r="BK140" s="140">
        <f>SUM(BK141:BK152)</f>
        <v>0</v>
      </c>
    </row>
    <row r="141" spans="1:65" s="2" customFormat="1" ht="16.5" customHeight="1" x14ac:dyDescent="0.2">
      <c r="A141" s="26"/>
      <c r="B141" s="143"/>
      <c r="C141" s="144" t="s">
        <v>163</v>
      </c>
      <c r="D141" s="144" t="s">
        <v>132</v>
      </c>
      <c r="E141" s="145" t="s">
        <v>165</v>
      </c>
      <c r="F141" s="146" t="s">
        <v>166</v>
      </c>
      <c r="G141" s="147" t="s">
        <v>135</v>
      </c>
      <c r="H141" s="148">
        <v>367.90800000000002</v>
      </c>
      <c r="I141" s="149"/>
      <c r="J141" s="149"/>
      <c r="K141" s="150"/>
      <c r="L141" s="27"/>
      <c r="M141" s="151" t="s">
        <v>1</v>
      </c>
      <c r="N141" s="152" t="s">
        <v>32</v>
      </c>
      <c r="O141" s="153">
        <v>8.6999999999999994E-2</v>
      </c>
      <c r="P141" s="153">
        <f t="shared" ref="P141:P152" si="9">O141*H141</f>
        <v>32.007995999999999</v>
      </c>
      <c r="Q141" s="153">
        <v>0</v>
      </c>
      <c r="R141" s="153">
        <f t="shared" ref="R141:R152" si="10">Q141*H141</f>
        <v>0</v>
      </c>
      <c r="S141" s="153">
        <v>0</v>
      </c>
      <c r="T141" s="154">
        <f t="shared" ref="T141:T152" si="11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136</v>
      </c>
      <c r="AT141" s="155" t="s">
        <v>132</v>
      </c>
      <c r="AU141" s="155" t="s">
        <v>79</v>
      </c>
      <c r="AY141" s="14" t="s">
        <v>129</v>
      </c>
      <c r="BE141" s="156">
        <f t="shared" ref="BE141:BE152" si="12">IF(N141="základná",J141,0)</f>
        <v>0</v>
      </c>
      <c r="BF141" s="156">
        <f t="shared" ref="BF141:BF152" si="13">IF(N141="znížená",J141,0)</f>
        <v>0</v>
      </c>
      <c r="BG141" s="156">
        <f t="shared" ref="BG141:BG152" si="14">IF(N141="zákl. prenesená",J141,0)</f>
        <v>0</v>
      </c>
      <c r="BH141" s="156">
        <f t="shared" ref="BH141:BH152" si="15">IF(N141="zníž. prenesená",J141,0)</f>
        <v>0</v>
      </c>
      <c r="BI141" s="156">
        <f t="shared" ref="BI141:BI152" si="16">IF(N141="nulová",J141,0)</f>
        <v>0</v>
      </c>
      <c r="BJ141" s="14" t="s">
        <v>79</v>
      </c>
      <c r="BK141" s="156">
        <f t="shared" ref="BK141:BK152" si="17">ROUND(I141*H141,2)</f>
        <v>0</v>
      </c>
      <c r="BL141" s="14" t="s">
        <v>136</v>
      </c>
      <c r="BM141" s="155" t="s">
        <v>167</v>
      </c>
    </row>
    <row r="142" spans="1:65" s="2" customFormat="1" ht="16.5" customHeight="1" x14ac:dyDescent="0.2">
      <c r="A142" s="26"/>
      <c r="B142" s="143"/>
      <c r="C142" s="144" t="s">
        <v>168</v>
      </c>
      <c r="D142" s="144" t="s">
        <v>132</v>
      </c>
      <c r="E142" s="145" t="s">
        <v>169</v>
      </c>
      <c r="F142" s="146" t="s">
        <v>170</v>
      </c>
      <c r="G142" s="147" t="s">
        <v>171</v>
      </c>
      <c r="H142" s="148">
        <v>61.91</v>
      </c>
      <c r="I142" s="149"/>
      <c r="J142" s="149"/>
      <c r="K142" s="150"/>
      <c r="L142" s="27"/>
      <c r="M142" s="151" t="s">
        <v>1</v>
      </c>
      <c r="N142" s="152" t="s">
        <v>32</v>
      </c>
      <c r="O142" s="153">
        <v>0.18820000000000001</v>
      </c>
      <c r="P142" s="153">
        <f t="shared" si="9"/>
        <v>11.651462</v>
      </c>
      <c r="Q142" s="153">
        <v>4.2000000000000002E-4</v>
      </c>
      <c r="R142" s="153">
        <f t="shared" si="10"/>
        <v>2.60022E-2</v>
      </c>
      <c r="S142" s="153">
        <v>0</v>
      </c>
      <c r="T142" s="154">
        <f t="shared" si="11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136</v>
      </c>
      <c r="AT142" s="155" t="s">
        <v>132</v>
      </c>
      <c r="AU142" s="155" t="s">
        <v>79</v>
      </c>
      <c r="AY142" s="14" t="s">
        <v>129</v>
      </c>
      <c r="BE142" s="156">
        <f t="shared" si="12"/>
        <v>0</v>
      </c>
      <c r="BF142" s="156">
        <f t="shared" si="13"/>
        <v>0</v>
      </c>
      <c r="BG142" s="156">
        <f t="shared" si="14"/>
        <v>0</v>
      </c>
      <c r="BH142" s="156">
        <f t="shared" si="15"/>
        <v>0</v>
      </c>
      <c r="BI142" s="156">
        <f t="shared" si="16"/>
        <v>0</v>
      </c>
      <c r="BJ142" s="14" t="s">
        <v>79</v>
      </c>
      <c r="BK142" s="156">
        <f t="shared" si="17"/>
        <v>0</v>
      </c>
      <c r="BL142" s="14" t="s">
        <v>136</v>
      </c>
      <c r="BM142" s="155" t="s">
        <v>172</v>
      </c>
    </row>
    <row r="143" spans="1:65" s="2" customFormat="1" ht="16.5" customHeight="1" x14ac:dyDescent="0.2">
      <c r="A143" s="26"/>
      <c r="B143" s="143"/>
      <c r="C143" s="144" t="s">
        <v>90</v>
      </c>
      <c r="D143" s="144" t="s">
        <v>132</v>
      </c>
      <c r="E143" s="145" t="s">
        <v>173</v>
      </c>
      <c r="F143" s="146" t="s">
        <v>174</v>
      </c>
      <c r="G143" s="147" t="s">
        <v>171</v>
      </c>
      <c r="H143" s="148">
        <v>128.74</v>
      </c>
      <c r="I143" s="149"/>
      <c r="J143" s="149"/>
      <c r="K143" s="150"/>
      <c r="L143" s="27"/>
      <c r="M143" s="151" t="s">
        <v>1</v>
      </c>
      <c r="N143" s="152" t="s">
        <v>32</v>
      </c>
      <c r="O143" s="153">
        <v>9.4030000000000002E-2</v>
      </c>
      <c r="P143" s="153">
        <f t="shared" si="9"/>
        <v>12.105422200000001</v>
      </c>
      <c r="Q143" s="153">
        <v>6.9999999999999994E-5</v>
      </c>
      <c r="R143" s="153">
        <f t="shared" si="10"/>
        <v>9.0118000000000004E-3</v>
      </c>
      <c r="S143" s="153">
        <v>0</v>
      </c>
      <c r="T143" s="154">
        <f t="shared" si="11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136</v>
      </c>
      <c r="AT143" s="155" t="s">
        <v>132</v>
      </c>
      <c r="AU143" s="155" t="s">
        <v>79</v>
      </c>
      <c r="AY143" s="14" t="s">
        <v>129</v>
      </c>
      <c r="BE143" s="156">
        <f t="shared" si="12"/>
        <v>0</v>
      </c>
      <c r="BF143" s="156">
        <f t="shared" si="13"/>
        <v>0</v>
      </c>
      <c r="BG143" s="156">
        <f t="shared" si="14"/>
        <v>0</v>
      </c>
      <c r="BH143" s="156">
        <f t="shared" si="15"/>
        <v>0</v>
      </c>
      <c r="BI143" s="156">
        <f t="shared" si="16"/>
        <v>0</v>
      </c>
      <c r="BJ143" s="14" t="s">
        <v>79</v>
      </c>
      <c r="BK143" s="156">
        <f t="shared" si="17"/>
        <v>0</v>
      </c>
      <c r="BL143" s="14" t="s">
        <v>136</v>
      </c>
      <c r="BM143" s="155" t="s">
        <v>175</v>
      </c>
    </row>
    <row r="144" spans="1:65" s="2" customFormat="1" ht="16.5" customHeight="1" x14ac:dyDescent="0.2">
      <c r="A144" s="26"/>
      <c r="B144" s="143"/>
      <c r="C144" s="144" t="s">
        <v>92</v>
      </c>
      <c r="D144" s="144" t="s">
        <v>132</v>
      </c>
      <c r="E144" s="145" t="s">
        <v>176</v>
      </c>
      <c r="F144" s="146" t="s">
        <v>177</v>
      </c>
      <c r="G144" s="147" t="s">
        <v>171</v>
      </c>
      <c r="H144" s="148">
        <v>214.5</v>
      </c>
      <c r="I144" s="149"/>
      <c r="J144" s="149"/>
      <c r="K144" s="150"/>
      <c r="L144" s="27"/>
      <c r="M144" s="151" t="s">
        <v>1</v>
      </c>
      <c r="N144" s="152" t="s">
        <v>32</v>
      </c>
      <c r="O144" s="153">
        <v>9.4039999999999999E-2</v>
      </c>
      <c r="P144" s="153">
        <f t="shared" si="9"/>
        <v>20.171579999999999</v>
      </c>
      <c r="Q144" s="153">
        <v>9.0000000000000006E-5</v>
      </c>
      <c r="R144" s="153">
        <f t="shared" si="10"/>
        <v>1.9305000000000003E-2</v>
      </c>
      <c r="S144" s="153">
        <v>0</v>
      </c>
      <c r="T144" s="154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136</v>
      </c>
      <c r="AT144" s="155" t="s">
        <v>132</v>
      </c>
      <c r="AU144" s="155" t="s">
        <v>79</v>
      </c>
      <c r="AY144" s="14" t="s">
        <v>129</v>
      </c>
      <c r="BE144" s="156">
        <f t="shared" si="12"/>
        <v>0</v>
      </c>
      <c r="BF144" s="156">
        <f t="shared" si="13"/>
        <v>0</v>
      </c>
      <c r="BG144" s="156">
        <f t="shared" si="14"/>
        <v>0</v>
      </c>
      <c r="BH144" s="156">
        <f t="shared" si="15"/>
        <v>0</v>
      </c>
      <c r="BI144" s="156">
        <f t="shared" si="16"/>
        <v>0</v>
      </c>
      <c r="BJ144" s="14" t="s">
        <v>79</v>
      </c>
      <c r="BK144" s="156">
        <f t="shared" si="17"/>
        <v>0</v>
      </c>
      <c r="BL144" s="14" t="s">
        <v>136</v>
      </c>
      <c r="BM144" s="155" t="s">
        <v>178</v>
      </c>
    </row>
    <row r="145" spans="1:65" s="2" customFormat="1" ht="16.5" customHeight="1" x14ac:dyDescent="0.2">
      <c r="A145" s="26"/>
      <c r="B145" s="143"/>
      <c r="C145" s="144" t="s">
        <v>94</v>
      </c>
      <c r="D145" s="144" t="s">
        <v>132</v>
      </c>
      <c r="E145" s="145" t="s">
        <v>179</v>
      </c>
      <c r="F145" s="146" t="s">
        <v>180</v>
      </c>
      <c r="G145" s="147" t="s">
        <v>135</v>
      </c>
      <c r="H145" s="148">
        <v>345.14400000000001</v>
      </c>
      <c r="I145" s="149"/>
      <c r="J145" s="149"/>
      <c r="K145" s="150"/>
      <c r="L145" s="27"/>
      <c r="M145" s="151" t="s">
        <v>1</v>
      </c>
      <c r="N145" s="152" t="s">
        <v>32</v>
      </c>
      <c r="O145" s="153">
        <v>0</v>
      </c>
      <c r="P145" s="153">
        <f t="shared" si="9"/>
        <v>0</v>
      </c>
      <c r="Q145" s="153">
        <v>0</v>
      </c>
      <c r="R145" s="153">
        <f t="shared" si="10"/>
        <v>0</v>
      </c>
      <c r="S145" s="153">
        <v>2.3E-2</v>
      </c>
      <c r="T145" s="154">
        <f t="shared" si="11"/>
        <v>7.9383119999999998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136</v>
      </c>
      <c r="AT145" s="155" t="s">
        <v>132</v>
      </c>
      <c r="AU145" s="155" t="s">
        <v>79</v>
      </c>
      <c r="AY145" s="14" t="s">
        <v>129</v>
      </c>
      <c r="BE145" s="156">
        <f t="shared" si="12"/>
        <v>0</v>
      </c>
      <c r="BF145" s="156">
        <f t="shared" si="13"/>
        <v>0</v>
      </c>
      <c r="BG145" s="156">
        <f t="shared" si="14"/>
        <v>0</v>
      </c>
      <c r="BH145" s="156">
        <f t="shared" si="15"/>
        <v>0</v>
      </c>
      <c r="BI145" s="156">
        <f t="shared" si="16"/>
        <v>0</v>
      </c>
      <c r="BJ145" s="14" t="s">
        <v>79</v>
      </c>
      <c r="BK145" s="156">
        <f t="shared" si="17"/>
        <v>0</v>
      </c>
      <c r="BL145" s="14" t="s">
        <v>136</v>
      </c>
      <c r="BM145" s="155" t="s">
        <v>181</v>
      </c>
    </row>
    <row r="146" spans="1:65" s="2" customFormat="1" ht="24" customHeight="1" x14ac:dyDescent="0.2">
      <c r="A146" s="26"/>
      <c r="B146" s="143"/>
      <c r="C146" s="144" t="s">
        <v>96</v>
      </c>
      <c r="D146" s="144" t="s">
        <v>132</v>
      </c>
      <c r="E146" s="145" t="s">
        <v>182</v>
      </c>
      <c r="F146" s="146" t="s">
        <v>183</v>
      </c>
      <c r="G146" s="147" t="s">
        <v>184</v>
      </c>
      <c r="H146" s="148">
        <v>23.809000000000001</v>
      </c>
      <c r="I146" s="149"/>
      <c r="J146" s="149"/>
      <c r="K146" s="150"/>
      <c r="L146" s="27"/>
      <c r="M146" s="151" t="s">
        <v>1</v>
      </c>
      <c r="N146" s="152" t="s">
        <v>32</v>
      </c>
      <c r="O146" s="153">
        <v>0.88200000000000001</v>
      </c>
      <c r="P146" s="153">
        <f t="shared" si="9"/>
        <v>20.999538000000001</v>
      </c>
      <c r="Q146" s="153">
        <v>0</v>
      </c>
      <c r="R146" s="153">
        <f t="shared" si="10"/>
        <v>0</v>
      </c>
      <c r="S146" s="153">
        <v>0</v>
      </c>
      <c r="T146" s="154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136</v>
      </c>
      <c r="AT146" s="155" t="s">
        <v>132</v>
      </c>
      <c r="AU146" s="155" t="s">
        <v>79</v>
      </c>
      <c r="AY146" s="14" t="s">
        <v>129</v>
      </c>
      <c r="BE146" s="156">
        <f t="shared" si="12"/>
        <v>0</v>
      </c>
      <c r="BF146" s="156">
        <f t="shared" si="13"/>
        <v>0</v>
      </c>
      <c r="BG146" s="156">
        <f t="shared" si="14"/>
        <v>0</v>
      </c>
      <c r="BH146" s="156">
        <f t="shared" si="15"/>
        <v>0</v>
      </c>
      <c r="BI146" s="156">
        <f t="shared" si="16"/>
        <v>0</v>
      </c>
      <c r="BJ146" s="14" t="s">
        <v>79</v>
      </c>
      <c r="BK146" s="156">
        <f t="shared" si="17"/>
        <v>0</v>
      </c>
      <c r="BL146" s="14" t="s">
        <v>136</v>
      </c>
      <c r="BM146" s="155" t="s">
        <v>185</v>
      </c>
    </row>
    <row r="147" spans="1:65" s="2" customFormat="1" ht="16.5" customHeight="1" x14ac:dyDescent="0.2">
      <c r="A147" s="26"/>
      <c r="B147" s="143"/>
      <c r="C147" s="144" t="s">
        <v>186</v>
      </c>
      <c r="D147" s="144" t="s">
        <v>132</v>
      </c>
      <c r="E147" s="145" t="s">
        <v>187</v>
      </c>
      <c r="F147" s="146" t="s">
        <v>188</v>
      </c>
      <c r="G147" s="147" t="s">
        <v>184</v>
      </c>
      <c r="H147" s="148">
        <v>23.809000000000001</v>
      </c>
      <c r="I147" s="149"/>
      <c r="J147" s="149"/>
      <c r="K147" s="150"/>
      <c r="L147" s="27"/>
      <c r="M147" s="151" t="s">
        <v>1</v>
      </c>
      <c r="N147" s="152" t="s">
        <v>32</v>
      </c>
      <c r="O147" s="153">
        <v>0.59799999999999998</v>
      </c>
      <c r="P147" s="153">
        <f t="shared" si="9"/>
        <v>14.237781999999999</v>
      </c>
      <c r="Q147" s="153">
        <v>0</v>
      </c>
      <c r="R147" s="153">
        <f t="shared" si="10"/>
        <v>0</v>
      </c>
      <c r="S147" s="153">
        <v>0</v>
      </c>
      <c r="T147" s="154">
        <f t="shared" si="11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136</v>
      </c>
      <c r="AT147" s="155" t="s">
        <v>132</v>
      </c>
      <c r="AU147" s="155" t="s">
        <v>79</v>
      </c>
      <c r="AY147" s="14" t="s">
        <v>129</v>
      </c>
      <c r="BE147" s="156">
        <f t="shared" si="12"/>
        <v>0</v>
      </c>
      <c r="BF147" s="156">
        <f t="shared" si="13"/>
        <v>0</v>
      </c>
      <c r="BG147" s="156">
        <f t="shared" si="14"/>
        <v>0</v>
      </c>
      <c r="BH147" s="156">
        <f t="shared" si="15"/>
        <v>0</v>
      </c>
      <c r="BI147" s="156">
        <f t="shared" si="16"/>
        <v>0</v>
      </c>
      <c r="BJ147" s="14" t="s">
        <v>79</v>
      </c>
      <c r="BK147" s="156">
        <f t="shared" si="17"/>
        <v>0</v>
      </c>
      <c r="BL147" s="14" t="s">
        <v>136</v>
      </c>
      <c r="BM147" s="155" t="s">
        <v>189</v>
      </c>
    </row>
    <row r="148" spans="1:65" s="2" customFormat="1" ht="24" customHeight="1" x14ac:dyDescent="0.2">
      <c r="A148" s="26"/>
      <c r="B148" s="143"/>
      <c r="C148" s="144" t="s">
        <v>190</v>
      </c>
      <c r="D148" s="144" t="s">
        <v>132</v>
      </c>
      <c r="E148" s="145" t="s">
        <v>191</v>
      </c>
      <c r="F148" s="146" t="s">
        <v>192</v>
      </c>
      <c r="G148" s="147" t="s">
        <v>184</v>
      </c>
      <c r="H148" s="148">
        <v>476.18</v>
      </c>
      <c r="I148" s="149"/>
      <c r="J148" s="149"/>
      <c r="K148" s="150"/>
      <c r="L148" s="27"/>
      <c r="M148" s="151" t="s">
        <v>1</v>
      </c>
      <c r="N148" s="152" t="s">
        <v>32</v>
      </c>
      <c r="O148" s="153">
        <v>7.0000000000000001E-3</v>
      </c>
      <c r="P148" s="153">
        <f t="shared" si="9"/>
        <v>3.3332600000000001</v>
      </c>
      <c r="Q148" s="153">
        <v>0</v>
      </c>
      <c r="R148" s="153">
        <f t="shared" si="10"/>
        <v>0</v>
      </c>
      <c r="S148" s="153">
        <v>0</v>
      </c>
      <c r="T148" s="154">
        <f t="shared" si="11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136</v>
      </c>
      <c r="AT148" s="155" t="s">
        <v>132</v>
      </c>
      <c r="AU148" s="155" t="s">
        <v>79</v>
      </c>
      <c r="AY148" s="14" t="s">
        <v>129</v>
      </c>
      <c r="BE148" s="156">
        <f t="shared" si="12"/>
        <v>0</v>
      </c>
      <c r="BF148" s="156">
        <f t="shared" si="13"/>
        <v>0</v>
      </c>
      <c r="BG148" s="156">
        <f t="shared" si="14"/>
        <v>0</v>
      </c>
      <c r="BH148" s="156">
        <f t="shared" si="15"/>
        <v>0</v>
      </c>
      <c r="BI148" s="156">
        <f t="shared" si="16"/>
        <v>0</v>
      </c>
      <c r="BJ148" s="14" t="s">
        <v>79</v>
      </c>
      <c r="BK148" s="156">
        <f t="shared" si="17"/>
        <v>0</v>
      </c>
      <c r="BL148" s="14" t="s">
        <v>136</v>
      </c>
      <c r="BM148" s="155" t="s">
        <v>193</v>
      </c>
    </row>
    <row r="149" spans="1:65" s="2" customFormat="1" ht="24" customHeight="1" x14ac:dyDescent="0.2">
      <c r="A149" s="26"/>
      <c r="B149" s="143"/>
      <c r="C149" s="144" t="s">
        <v>194</v>
      </c>
      <c r="D149" s="144" t="s">
        <v>132</v>
      </c>
      <c r="E149" s="145" t="s">
        <v>195</v>
      </c>
      <c r="F149" s="146" t="s">
        <v>196</v>
      </c>
      <c r="G149" s="147" t="s">
        <v>184</v>
      </c>
      <c r="H149" s="148">
        <v>23.809000000000001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0.89</v>
      </c>
      <c r="P149" s="153">
        <f t="shared" si="9"/>
        <v>21.190010000000001</v>
      </c>
      <c r="Q149" s="153">
        <v>0</v>
      </c>
      <c r="R149" s="153">
        <f t="shared" si="10"/>
        <v>0</v>
      </c>
      <c r="S149" s="153">
        <v>0</v>
      </c>
      <c r="T149" s="154">
        <f t="shared" si="11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136</v>
      </c>
      <c r="AT149" s="155" t="s">
        <v>132</v>
      </c>
      <c r="AU149" s="155" t="s">
        <v>79</v>
      </c>
      <c r="AY149" s="14" t="s">
        <v>129</v>
      </c>
      <c r="BE149" s="156">
        <f t="shared" si="12"/>
        <v>0</v>
      </c>
      <c r="BF149" s="156">
        <f t="shared" si="13"/>
        <v>0</v>
      </c>
      <c r="BG149" s="156">
        <f t="shared" si="14"/>
        <v>0</v>
      </c>
      <c r="BH149" s="156">
        <f t="shared" si="15"/>
        <v>0</v>
      </c>
      <c r="BI149" s="156">
        <f t="shared" si="16"/>
        <v>0</v>
      </c>
      <c r="BJ149" s="14" t="s">
        <v>79</v>
      </c>
      <c r="BK149" s="156">
        <f t="shared" si="17"/>
        <v>0</v>
      </c>
      <c r="BL149" s="14" t="s">
        <v>136</v>
      </c>
      <c r="BM149" s="155" t="s">
        <v>197</v>
      </c>
    </row>
    <row r="150" spans="1:65" s="2" customFormat="1" ht="24" customHeight="1" x14ac:dyDescent="0.2">
      <c r="A150" s="26"/>
      <c r="B150" s="143"/>
      <c r="C150" s="144" t="s">
        <v>198</v>
      </c>
      <c r="D150" s="144" t="s">
        <v>132</v>
      </c>
      <c r="E150" s="145" t="s">
        <v>199</v>
      </c>
      <c r="F150" s="146" t="s">
        <v>200</v>
      </c>
      <c r="G150" s="147" t="s">
        <v>184</v>
      </c>
      <c r="H150" s="148">
        <v>47.618000000000002</v>
      </c>
      <c r="I150" s="149"/>
      <c r="J150" s="149"/>
      <c r="K150" s="150"/>
      <c r="L150" s="27"/>
      <c r="M150" s="151" t="s">
        <v>1</v>
      </c>
      <c r="N150" s="152" t="s">
        <v>32</v>
      </c>
      <c r="O150" s="153">
        <v>0.1</v>
      </c>
      <c r="P150" s="153">
        <f t="shared" si="9"/>
        <v>4.7618</v>
      </c>
      <c r="Q150" s="153">
        <v>0</v>
      </c>
      <c r="R150" s="153">
        <f t="shared" si="10"/>
        <v>0</v>
      </c>
      <c r="S150" s="153">
        <v>0</v>
      </c>
      <c r="T150" s="154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136</v>
      </c>
      <c r="AT150" s="155" t="s">
        <v>132</v>
      </c>
      <c r="AU150" s="155" t="s">
        <v>79</v>
      </c>
      <c r="AY150" s="14" t="s">
        <v>129</v>
      </c>
      <c r="BE150" s="156">
        <f t="shared" si="12"/>
        <v>0</v>
      </c>
      <c r="BF150" s="156">
        <f t="shared" si="13"/>
        <v>0</v>
      </c>
      <c r="BG150" s="156">
        <f t="shared" si="14"/>
        <v>0</v>
      </c>
      <c r="BH150" s="156">
        <f t="shared" si="15"/>
        <v>0</v>
      </c>
      <c r="BI150" s="156">
        <f t="shared" si="16"/>
        <v>0</v>
      </c>
      <c r="BJ150" s="14" t="s">
        <v>79</v>
      </c>
      <c r="BK150" s="156">
        <f t="shared" si="17"/>
        <v>0</v>
      </c>
      <c r="BL150" s="14" t="s">
        <v>136</v>
      </c>
      <c r="BM150" s="155" t="s">
        <v>201</v>
      </c>
    </row>
    <row r="151" spans="1:65" s="2" customFormat="1" ht="16.5" customHeight="1" x14ac:dyDescent="0.2">
      <c r="A151" s="26"/>
      <c r="B151" s="143"/>
      <c r="C151" s="144" t="s">
        <v>202</v>
      </c>
      <c r="D151" s="144" t="s">
        <v>132</v>
      </c>
      <c r="E151" s="145" t="s">
        <v>203</v>
      </c>
      <c r="F151" s="146" t="s">
        <v>204</v>
      </c>
      <c r="G151" s="147" t="s">
        <v>184</v>
      </c>
      <c r="H151" s="148">
        <v>2.548</v>
      </c>
      <c r="I151" s="149"/>
      <c r="J151" s="149"/>
      <c r="K151" s="150"/>
      <c r="L151" s="27"/>
      <c r="M151" s="151" t="s">
        <v>1</v>
      </c>
      <c r="N151" s="152" t="s">
        <v>32</v>
      </c>
      <c r="O151" s="153">
        <v>0</v>
      </c>
      <c r="P151" s="153">
        <f t="shared" si="9"/>
        <v>0</v>
      </c>
      <c r="Q151" s="153">
        <v>0</v>
      </c>
      <c r="R151" s="153">
        <f t="shared" si="10"/>
        <v>0</v>
      </c>
      <c r="S151" s="153">
        <v>0</v>
      </c>
      <c r="T151" s="154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136</v>
      </c>
      <c r="AT151" s="155" t="s">
        <v>132</v>
      </c>
      <c r="AU151" s="155" t="s">
        <v>79</v>
      </c>
      <c r="AY151" s="14" t="s">
        <v>129</v>
      </c>
      <c r="BE151" s="156">
        <f t="shared" si="12"/>
        <v>0</v>
      </c>
      <c r="BF151" s="156">
        <f t="shared" si="13"/>
        <v>0</v>
      </c>
      <c r="BG151" s="156">
        <f t="shared" si="14"/>
        <v>0</v>
      </c>
      <c r="BH151" s="156">
        <f t="shared" si="15"/>
        <v>0</v>
      </c>
      <c r="BI151" s="156">
        <f t="shared" si="16"/>
        <v>0</v>
      </c>
      <c r="BJ151" s="14" t="s">
        <v>79</v>
      </c>
      <c r="BK151" s="156">
        <f t="shared" si="17"/>
        <v>0</v>
      </c>
      <c r="BL151" s="14" t="s">
        <v>136</v>
      </c>
      <c r="BM151" s="155" t="s">
        <v>205</v>
      </c>
    </row>
    <row r="152" spans="1:65" s="2" customFormat="1" ht="24" customHeight="1" x14ac:dyDescent="0.2">
      <c r="A152" s="26"/>
      <c r="B152" s="143"/>
      <c r="C152" s="144" t="s">
        <v>7</v>
      </c>
      <c r="D152" s="144" t="s">
        <v>132</v>
      </c>
      <c r="E152" s="145" t="s">
        <v>206</v>
      </c>
      <c r="F152" s="146" t="s">
        <v>207</v>
      </c>
      <c r="G152" s="147" t="s">
        <v>184</v>
      </c>
      <c r="H152" s="148">
        <v>21.260999999999999</v>
      </c>
      <c r="I152" s="149"/>
      <c r="J152" s="149"/>
      <c r="K152" s="150"/>
      <c r="L152" s="27"/>
      <c r="M152" s="151" t="s">
        <v>1</v>
      </c>
      <c r="N152" s="152" t="s">
        <v>32</v>
      </c>
      <c r="O152" s="153">
        <v>0</v>
      </c>
      <c r="P152" s="153">
        <f t="shared" si="9"/>
        <v>0</v>
      </c>
      <c r="Q152" s="153">
        <v>0</v>
      </c>
      <c r="R152" s="153">
        <f t="shared" si="10"/>
        <v>0</v>
      </c>
      <c r="S152" s="153">
        <v>0</v>
      </c>
      <c r="T152" s="154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136</v>
      </c>
      <c r="AT152" s="155" t="s">
        <v>132</v>
      </c>
      <c r="AU152" s="155" t="s">
        <v>79</v>
      </c>
      <c r="AY152" s="14" t="s">
        <v>129</v>
      </c>
      <c r="BE152" s="156">
        <f t="shared" si="12"/>
        <v>0</v>
      </c>
      <c r="BF152" s="156">
        <f t="shared" si="13"/>
        <v>0</v>
      </c>
      <c r="BG152" s="156">
        <f t="shared" si="14"/>
        <v>0</v>
      </c>
      <c r="BH152" s="156">
        <f t="shared" si="15"/>
        <v>0</v>
      </c>
      <c r="BI152" s="156">
        <f t="shared" si="16"/>
        <v>0</v>
      </c>
      <c r="BJ152" s="14" t="s">
        <v>79</v>
      </c>
      <c r="BK152" s="156">
        <f t="shared" si="17"/>
        <v>0</v>
      </c>
      <c r="BL152" s="14" t="s">
        <v>136</v>
      </c>
      <c r="BM152" s="155" t="s">
        <v>208</v>
      </c>
    </row>
    <row r="153" spans="1:65" s="12" customFormat="1" ht="22.95" customHeight="1" x14ac:dyDescent="0.25">
      <c r="B153" s="131"/>
      <c r="D153" s="132" t="s">
        <v>65</v>
      </c>
      <c r="E153" s="141" t="s">
        <v>209</v>
      </c>
      <c r="F153" s="141" t="s">
        <v>210</v>
      </c>
      <c r="J153" s="142"/>
      <c r="L153" s="131"/>
      <c r="M153" s="135"/>
      <c r="N153" s="136"/>
      <c r="O153" s="136"/>
      <c r="P153" s="137">
        <f>P154</f>
        <v>171.76223099999999</v>
      </c>
      <c r="Q153" s="136"/>
      <c r="R153" s="137">
        <f>R154</f>
        <v>0</v>
      </c>
      <c r="S153" s="136"/>
      <c r="T153" s="138">
        <f>T154</f>
        <v>0</v>
      </c>
      <c r="AR153" s="132" t="s">
        <v>73</v>
      </c>
      <c r="AT153" s="139" t="s">
        <v>65</v>
      </c>
      <c r="AU153" s="139" t="s">
        <v>73</v>
      </c>
      <c r="AY153" s="132" t="s">
        <v>129</v>
      </c>
      <c r="BK153" s="140">
        <f>BK154</f>
        <v>0</v>
      </c>
    </row>
    <row r="154" spans="1:65" s="2" customFormat="1" ht="24" customHeight="1" x14ac:dyDescent="0.2">
      <c r="A154" s="26"/>
      <c r="B154" s="143"/>
      <c r="C154" s="144" t="s">
        <v>211</v>
      </c>
      <c r="D154" s="144" t="s">
        <v>132</v>
      </c>
      <c r="E154" s="145" t="s">
        <v>212</v>
      </c>
      <c r="F154" s="146" t="s">
        <v>213</v>
      </c>
      <c r="G154" s="147" t="s">
        <v>184</v>
      </c>
      <c r="H154" s="148">
        <v>69.736999999999995</v>
      </c>
      <c r="I154" s="149"/>
      <c r="J154" s="149"/>
      <c r="K154" s="150"/>
      <c r="L154" s="27"/>
      <c r="M154" s="151" t="s">
        <v>1</v>
      </c>
      <c r="N154" s="152" t="s">
        <v>32</v>
      </c>
      <c r="O154" s="153">
        <v>2.4630000000000001</v>
      </c>
      <c r="P154" s="153">
        <f>O154*H154</f>
        <v>171.76223099999999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136</v>
      </c>
      <c r="AT154" s="155" t="s">
        <v>132</v>
      </c>
      <c r="AU154" s="155" t="s">
        <v>79</v>
      </c>
      <c r="AY154" s="14" t="s">
        <v>129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79</v>
      </c>
      <c r="BK154" s="156">
        <f>ROUND(I154*H154,2)</f>
        <v>0</v>
      </c>
      <c r="BL154" s="14" t="s">
        <v>136</v>
      </c>
      <c r="BM154" s="155" t="s">
        <v>214</v>
      </c>
    </row>
    <row r="155" spans="1:65" s="12" customFormat="1" ht="25.95" customHeight="1" x14ac:dyDescent="0.25">
      <c r="B155" s="131"/>
      <c r="D155" s="132" t="s">
        <v>65</v>
      </c>
      <c r="E155" s="133" t="s">
        <v>215</v>
      </c>
      <c r="F155" s="133" t="s">
        <v>216</v>
      </c>
      <c r="J155" s="134"/>
      <c r="L155" s="131"/>
      <c r="M155" s="135"/>
      <c r="N155" s="136"/>
      <c r="O155" s="136"/>
      <c r="P155" s="137">
        <f>P156+P160+P162+P172</f>
        <v>2056.6113734</v>
      </c>
      <c r="Q155" s="136"/>
      <c r="R155" s="137">
        <f>R156+R160+R162+R172</f>
        <v>16.5300832</v>
      </c>
      <c r="S155" s="136"/>
      <c r="T155" s="138">
        <f>T156+T160+T162+T172</f>
        <v>6.3573239999999993</v>
      </c>
      <c r="AR155" s="132" t="s">
        <v>79</v>
      </c>
      <c r="AT155" s="139" t="s">
        <v>65</v>
      </c>
      <c r="AU155" s="139" t="s">
        <v>66</v>
      </c>
      <c r="AY155" s="132" t="s">
        <v>129</v>
      </c>
      <c r="BK155" s="140">
        <f>BK156+BK160+BK162+BK172</f>
        <v>0</v>
      </c>
    </row>
    <row r="156" spans="1:65" s="12" customFormat="1" ht="22.95" customHeight="1" x14ac:dyDescent="0.25">
      <c r="B156" s="131"/>
      <c r="D156" s="132" t="s">
        <v>65</v>
      </c>
      <c r="E156" s="141" t="s">
        <v>217</v>
      </c>
      <c r="F156" s="141" t="s">
        <v>218</v>
      </c>
      <c r="J156" s="142"/>
      <c r="L156" s="131"/>
      <c r="M156" s="135"/>
      <c r="N156" s="136"/>
      <c r="O156" s="136"/>
      <c r="P156" s="137">
        <f>SUM(P157:P159)</f>
        <v>10.21515</v>
      </c>
      <c r="Q156" s="136"/>
      <c r="R156" s="137">
        <f>SUM(R157:R159)</f>
        <v>0.14734680000000003</v>
      </c>
      <c r="S156" s="136"/>
      <c r="T156" s="138">
        <f>SUM(T157:T159)</f>
        <v>0</v>
      </c>
      <c r="AR156" s="132" t="s">
        <v>79</v>
      </c>
      <c r="AT156" s="139" t="s">
        <v>65</v>
      </c>
      <c r="AU156" s="139" t="s">
        <v>73</v>
      </c>
      <c r="AY156" s="132" t="s">
        <v>129</v>
      </c>
      <c r="BK156" s="140">
        <f>SUM(BK157:BK159)</f>
        <v>0</v>
      </c>
    </row>
    <row r="157" spans="1:65" s="2" customFormat="1" ht="24" customHeight="1" x14ac:dyDescent="0.2">
      <c r="A157" s="26"/>
      <c r="B157" s="143"/>
      <c r="C157" s="144" t="s">
        <v>219</v>
      </c>
      <c r="D157" s="144" t="s">
        <v>132</v>
      </c>
      <c r="E157" s="145" t="s">
        <v>220</v>
      </c>
      <c r="F157" s="146" t="s">
        <v>221</v>
      </c>
      <c r="G157" s="147" t="s">
        <v>135</v>
      </c>
      <c r="H157" s="148">
        <v>61.91</v>
      </c>
      <c r="I157" s="149"/>
      <c r="J157" s="149"/>
      <c r="K157" s="150"/>
      <c r="L157" s="27"/>
      <c r="M157" s="151" t="s">
        <v>1</v>
      </c>
      <c r="N157" s="152" t="s">
        <v>32</v>
      </c>
      <c r="O157" s="153">
        <v>0.16500000000000001</v>
      </c>
      <c r="P157" s="153">
        <f>O157*H157</f>
        <v>10.21515</v>
      </c>
      <c r="Q157" s="153">
        <v>8.0000000000000007E-5</v>
      </c>
      <c r="R157" s="153">
        <f>Q157*H157</f>
        <v>4.9528000000000003E-3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190</v>
      </c>
      <c r="AT157" s="155" t="s">
        <v>132</v>
      </c>
      <c r="AU157" s="155" t="s">
        <v>79</v>
      </c>
      <c r="AY157" s="14" t="s">
        <v>129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79</v>
      </c>
      <c r="BK157" s="156">
        <f>ROUND(I157*H157,2)</f>
        <v>0</v>
      </c>
      <c r="BL157" s="14" t="s">
        <v>190</v>
      </c>
      <c r="BM157" s="155" t="s">
        <v>222</v>
      </c>
    </row>
    <row r="158" spans="1:65" s="2" customFormat="1" ht="24" customHeight="1" x14ac:dyDescent="0.2">
      <c r="A158" s="26"/>
      <c r="B158" s="143"/>
      <c r="C158" s="157" t="s">
        <v>223</v>
      </c>
      <c r="D158" s="157" t="s">
        <v>224</v>
      </c>
      <c r="E158" s="158" t="s">
        <v>225</v>
      </c>
      <c r="F158" s="159" t="s">
        <v>226</v>
      </c>
      <c r="G158" s="160" t="s">
        <v>135</v>
      </c>
      <c r="H158" s="161">
        <v>71.197000000000003</v>
      </c>
      <c r="I158" s="162"/>
      <c r="J158" s="162"/>
      <c r="K158" s="163"/>
      <c r="L158" s="164"/>
      <c r="M158" s="165" t="s">
        <v>1</v>
      </c>
      <c r="N158" s="166" t="s">
        <v>32</v>
      </c>
      <c r="O158" s="153">
        <v>0</v>
      </c>
      <c r="P158" s="153">
        <f>O158*H158</f>
        <v>0</v>
      </c>
      <c r="Q158" s="153">
        <v>2E-3</v>
      </c>
      <c r="R158" s="153">
        <f>Q158*H158</f>
        <v>0.14239400000000002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227</v>
      </c>
      <c r="AT158" s="155" t="s">
        <v>224</v>
      </c>
      <c r="AU158" s="155" t="s">
        <v>79</v>
      </c>
      <c r="AY158" s="14" t="s">
        <v>129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79</v>
      </c>
      <c r="BK158" s="156">
        <f>ROUND(I158*H158,2)</f>
        <v>0</v>
      </c>
      <c r="BL158" s="14" t="s">
        <v>190</v>
      </c>
      <c r="BM158" s="155" t="s">
        <v>228</v>
      </c>
    </row>
    <row r="159" spans="1:65" s="2" customFormat="1" ht="24" customHeight="1" x14ac:dyDescent="0.2">
      <c r="A159" s="26"/>
      <c r="B159" s="143"/>
      <c r="C159" s="144" t="s">
        <v>229</v>
      </c>
      <c r="D159" s="144" t="s">
        <v>132</v>
      </c>
      <c r="E159" s="145" t="s">
        <v>230</v>
      </c>
      <c r="F159" s="146" t="s">
        <v>231</v>
      </c>
      <c r="G159" s="147" t="s">
        <v>232</v>
      </c>
      <c r="H159" s="148">
        <v>2.5579999999999998</v>
      </c>
      <c r="I159" s="149"/>
      <c r="J159" s="149"/>
      <c r="K159" s="150"/>
      <c r="L159" s="27"/>
      <c r="M159" s="151" t="s">
        <v>1</v>
      </c>
      <c r="N159" s="152" t="s">
        <v>32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190</v>
      </c>
      <c r="AT159" s="155" t="s">
        <v>132</v>
      </c>
      <c r="AU159" s="155" t="s">
        <v>79</v>
      </c>
      <c r="AY159" s="14" t="s">
        <v>129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79</v>
      </c>
      <c r="BK159" s="156">
        <f>ROUND(I159*H159,2)</f>
        <v>0</v>
      </c>
      <c r="BL159" s="14" t="s">
        <v>190</v>
      </c>
      <c r="BM159" s="155" t="s">
        <v>233</v>
      </c>
    </row>
    <row r="160" spans="1:65" s="12" customFormat="1" ht="22.95" customHeight="1" x14ac:dyDescent="0.25">
      <c r="B160" s="131"/>
      <c r="D160" s="132" t="s">
        <v>65</v>
      </c>
      <c r="E160" s="141" t="s">
        <v>234</v>
      </c>
      <c r="F160" s="141" t="s">
        <v>235</v>
      </c>
      <c r="J160" s="142"/>
      <c r="L160" s="131"/>
      <c r="M160" s="135"/>
      <c r="N160" s="136"/>
      <c r="O160" s="136"/>
      <c r="P160" s="137">
        <f>P161</f>
        <v>27.046509999999998</v>
      </c>
      <c r="Q160" s="136"/>
      <c r="R160" s="137">
        <f>R161</f>
        <v>0</v>
      </c>
      <c r="S160" s="136"/>
      <c r="T160" s="138">
        <f>T161</f>
        <v>1.3383839999999998</v>
      </c>
      <c r="AR160" s="132" t="s">
        <v>79</v>
      </c>
      <c r="AT160" s="139" t="s">
        <v>65</v>
      </c>
      <c r="AU160" s="139" t="s">
        <v>73</v>
      </c>
      <c r="AY160" s="132" t="s">
        <v>129</v>
      </c>
      <c r="BK160" s="140">
        <f>BK161</f>
        <v>0</v>
      </c>
    </row>
    <row r="161" spans="1:65" s="2" customFormat="1" ht="24" customHeight="1" x14ac:dyDescent="0.2">
      <c r="A161" s="26"/>
      <c r="B161" s="143"/>
      <c r="C161" s="144" t="s">
        <v>236</v>
      </c>
      <c r="D161" s="144" t="s">
        <v>132</v>
      </c>
      <c r="E161" s="145" t="s">
        <v>237</v>
      </c>
      <c r="F161" s="146" t="s">
        <v>238</v>
      </c>
      <c r="G161" s="147" t="s">
        <v>135</v>
      </c>
      <c r="H161" s="148">
        <v>557.66</v>
      </c>
      <c r="I161" s="149"/>
      <c r="J161" s="149"/>
      <c r="K161" s="150"/>
      <c r="L161" s="27"/>
      <c r="M161" s="151" t="s">
        <v>1</v>
      </c>
      <c r="N161" s="152" t="s">
        <v>32</v>
      </c>
      <c r="O161" s="153">
        <v>4.8500000000000001E-2</v>
      </c>
      <c r="P161" s="153">
        <f>O161*H161</f>
        <v>27.046509999999998</v>
      </c>
      <c r="Q161" s="153">
        <v>0</v>
      </c>
      <c r="R161" s="153">
        <f>Q161*H161</f>
        <v>0</v>
      </c>
      <c r="S161" s="153">
        <v>2.3999999999999998E-3</v>
      </c>
      <c r="T161" s="154">
        <f>S161*H161</f>
        <v>1.3383839999999998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190</v>
      </c>
      <c r="AT161" s="155" t="s">
        <v>132</v>
      </c>
      <c r="AU161" s="155" t="s">
        <v>79</v>
      </c>
      <c r="AY161" s="14" t="s">
        <v>129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79</v>
      </c>
      <c r="BK161" s="156">
        <f>ROUND(I161*H161,2)</f>
        <v>0</v>
      </c>
      <c r="BL161" s="14" t="s">
        <v>190</v>
      </c>
      <c r="BM161" s="155" t="s">
        <v>239</v>
      </c>
    </row>
    <row r="162" spans="1:65" s="12" customFormat="1" ht="22.95" customHeight="1" x14ac:dyDescent="0.25">
      <c r="B162" s="131"/>
      <c r="D162" s="132" t="s">
        <v>65</v>
      </c>
      <c r="E162" s="141" t="s">
        <v>240</v>
      </c>
      <c r="F162" s="141" t="s">
        <v>241</v>
      </c>
      <c r="J162" s="142"/>
      <c r="L162" s="131"/>
      <c r="M162" s="135"/>
      <c r="N162" s="136"/>
      <c r="O162" s="136"/>
      <c r="P162" s="137">
        <f>SUM(P163:P171)</f>
        <v>238.75506100000001</v>
      </c>
      <c r="Q162" s="136"/>
      <c r="R162" s="137">
        <f>SUM(R163:R171)</f>
        <v>1.2653099999999999</v>
      </c>
      <c r="S162" s="136"/>
      <c r="T162" s="138">
        <f>SUM(T163:T171)</f>
        <v>0</v>
      </c>
      <c r="AR162" s="132" t="s">
        <v>79</v>
      </c>
      <c r="AT162" s="139" t="s">
        <v>65</v>
      </c>
      <c r="AU162" s="139" t="s">
        <v>73</v>
      </c>
      <c r="AY162" s="132" t="s">
        <v>129</v>
      </c>
      <c r="BK162" s="140">
        <f>SUM(BK163:BK171)</f>
        <v>0</v>
      </c>
    </row>
    <row r="163" spans="1:65" s="2" customFormat="1" ht="24" customHeight="1" x14ac:dyDescent="0.2">
      <c r="A163" s="26"/>
      <c r="B163" s="143"/>
      <c r="C163" s="144" t="s">
        <v>242</v>
      </c>
      <c r="D163" s="144" t="s">
        <v>132</v>
      </c>
      <c r="E163" s="145" t="s">
        <v>243</v>
      </c>
      <c r="F163" s="146" t="s">
        <v>244</v>
      </c>
      <c r="G163" s="147" t="s">
        <v>171</v>
      </c>
      <c r="H163" s="148">
        <v>34</v>
      </c>
      <c r="I163" s="149"/>
      <c r="J163" s="149"/>
      <c r="K163" s="150"/>
      <c r="L163" s="27"/>
      <c r="M163" s="151" t="s">
        <v>1</v>
      </c>
      <c r="N163" s="152" t="s">
        <v>32</v>
      </c>
      <c r="O163" s="153">
        <v>0.96240999999999999</v>
      </c>
      <c r="P163" s="153">
        <f t="shared" ref="P163:P171" si="18">O163*H163</f>
        <v>32.721939999999996</v>
      </c>
      <c r="Q163" s="153">
        <v>5.1000000000000004E-3</v>
      </c>
      <c r="R163" s="153">
        <f t="shared" ref="R163:R171" si="19">Q163*H163</f>
        <v>0.1734</v>
      </c>
      <c r="S163" s="153">
        <v>0</v>
      </c>
      <c r="T163" s="154">
        <f t="shared" ref="T163:T171" si="20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190</v>
      </c>
      <c r="AT163" s="155" t="s">
        <v>132</v>
      </c>
      <c r="AU163" s="155" t="s">
        <v>79</v>
      </c>
      <c r="AY163" s="14" t="s">
        <v>129</v>
      </c>
      <c r="BE163" s="156">
        <f t="shared" ref="BE163:BE171" si="21">IF(N163="základná",J163,0)</f>
        <v>0</v>
      </c>
      <c r="BF163" s="156">
        <f t="shared" ref="BF163:BF171" si="22">IF(N163="znížená",J163,0)</f>
        <v>0</v>
      </c>
      <c r="BG163" s="156">
        <f t="shared" ref="BG163:BG171" si="23">IF(N163="zákl. prenesená",J163,0)</f>
        <v>0</v>
      </c>
      <c r="BH163" s="156">
        <f t="shared" ref="BH163:BH171" si="24">IF(N163="zníž. prenesená",J163,0)</f>
        <v>0</v>
      </c>
      <c r="BI163" s="156">
        <f t="shared" ref="BI163:BI171" si="25">IF(N163="nulová",J163,0)</f>
        <v>0</v>
      </c>
      <c r="BJ163" s="14" t="s">
        <v>79</v>
      </c>
      <c r="BK163" s="156">
        <f t="shared" ref="BK163:BK171" si="26">ROUND(I163*H163,2)</f>
        <v>0</v>
      </c>
      <c r="BL163" s="14" t="s">
        <v>190</v>
      </c>
      <c r="BM163" s="155" t="s">
        <v>245</v>
      </c>
    </row>
    <row r="164" spans="1:65" s="2" customFormat="1" ht="24" customHeight="1" x14ac:dyDescent="0.2">
      <c r="A164" s="26"/>
      <c r="B164" s="143"/>
      <c r="C164" s="144" t="s">
        <v>246</v>
      </c>
      <c r="D164" s="144" t="s">
        <v>132</v>
      </c>
      <c r="E164" s="145" t="s">
        <v>247</v>
      </c>
      <c r="F164" s="146" t="s">
        <v>248</v>
      </c>
      <c r="G164" s="147" t="s">
        <v>171</v>
      </c>
      <c r="H164" s="148">
        <v>17.5</v>
      </c>
      <c r="I164" s="149"/>
      <c r="J164" s="149"/>
      <c r="K164" s="150"/>
      <c r="L164" s="27"/>
      <c r="M164" s="151" t="s">
        <v>1</v>
      </c>
      <c r="N164" s="152" t="s">
        <v>32</v>
      </c>
      <c r="O164" s="153">
        <v>0.96240999999999999</v>
      </c>
      <c r="P164" s="153">
        <f t="shared" si="18"/>
        <v>16.842175000000001</v>
      </c>
      <c r="Q164" s="153">
        <v>5.1000000000000004E-3</v>
      </c>
      <c r="R164" s="153">
        <f t="shared" si="19"/>
        <v>8.925000000000001E-2</v>
      </c>
      <c r="S164" s="153">
        <v>0</v>
      </c>
      <c r="T164" s="154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190</v>
      </c>
      <c r="AT164" s="155" t="s">
        <v>132</v>
      </c>
      <c r="AU164" s="155" t="s">
        <v>79</v>
      </c>
      <c r="AY164" s="14" t="s">
        <v>129</v>
      </c>
      <c r="BE164" s="156">
        <f t="shared" si="21"/>
        <v>0</v>
      </c>
      <c r="BF164" s="156">
        <f t="shared" si="22"/>
        <v>0</v>
      </c>
      <c r="BG164" s="156">
        <f t="shared" si="23"/>
        <v>0</v>
      </c>
      <c r="BH164" s="156">
        <f t="shared" si="24"/>
        <v>0</v>
      </c>
      <c r="BI164" s="156">
        <f t="shared" si="25"/>
        <v>0</v>
      </c>
      <c r="BJ164" s="14" t="s">
        <v>79</v>
      </c>
      <c r="BK164" s="156">
        <f t="shared" si="26"/>
        <v>0</v>
      </c>
      <c r="BL164" s="14" t="s">
        <v>190</v>
      </c>
      <c r="BM164" s="155" t="s">
        <v>249</v>
      </c>
    </row>
    <row r="165" spans="1:65" s="2" customFormat="1" ht="24" customHeight="1" x14ac:dyDescent="0.2">
      <c r="A165" s="26"/>
      <c r="B165" s="143"/>
      <c r="C165" s="144" t="s">
        <v>250</v>
      </c>
      <c r="D165" s="144" t="s">
        <v>132</v>
      </c>
      <c r="E165" s="145" t="s">
        <v>251</v>
      </c>
      <c r="F165" s="146" t="s">
        <v>252</v>
      </c>
      <c r="G165" s="147" t="s">
        <v>171</v>
      </c>
      <c r="H165" s="148">
        <v>46</v>
      </c>
      <c r="I165" s="149"/>
      <c r="J165" s="149"/>
      <c r="K165" s="150"/>
      <c r="L165" s="27"/>
      <c r="M165" s="151" t="s">
        <v>1</v>
      </c>
      <c r="N165" s="152" t="s">
        <v>32</v>
      </c>
      <c r="O165" s="153">
        <v>0.96199999999999997</v>
      </c>
      <c r="P165" s="153">
        <f t="shared" si="18"/>
        <v>44.251999999999995</v>
      </c>
      <c r="Q165" s="153">
        <v>5.1000000000000004E-3</v>
      </c>
      <c r="R165" s="153">
        <f t="shared" si="19"/>
        <v>0.23460000000000003</v>
      </c>
      <c r="S165" s="153">
        <v>0</v>
      </c>
      <c r="T165" s="154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190</v>
      </c>
      <c r="AT165" s="155" t="s">
        <v>132</v>
      </c>
      <c r="AU165" s="155" t="s">
        <v>79</v>
      </c>
      <c r="AY165" s="14" t="s">
        <v>129</v>
      </c>
      <c r="BE165" s="156">
        <f t="shared" si="21"/>
        <v>0</v>
      </c>
      <c r="BF165" s="156">
        <f t="shared" si="22"/>
        <v>0</v>
      </c>
      <c r="BG165" s="156">
        <f t="shared" si="23"/>
        <v>0</v>
      </c>
      <c r="BH165" s="156">
        <f t="shared" si="24"/>
        <v>0</v>
      </c>
      <c r="BI165" s="156">
        <f t="shared" si="25"/>
        <v>0</v>
      </c>
      <c r="BJ165" s="14" t="s">
        <v>79</v>
      </c>
      <c r="BK165" s="156">
        <f t="shared" si="26"/>
        <v>0</v>
      </c>
      <c r="BL165" s="14" t="s">
        <v>190</v>
      </c>
      <c r="BM165" s="155" t="s">
        <v>253</v>
      </c>
    </row>
    <row r="166" spans="1:65" s="2" customFormat="1" ht="24" customHeight="1" x14ac:dyDescent="0.2">
      <c r="A166" s="26"/>
      <c r="B166" s="143"/>
      <c r="C166" s="144" t="s">
        <v>254</v>
      </c>
      <c r="D166" s="144" t="s">
        <v>132</v>
      </c>
      <c r="E166" s="145" t="s">
        <v>255</v>
      </c>
      <c r="F166" s="146" t="s">
        <v>256</v>
      </c>
      <c r="G166" s="147" t="s">
        <v>171</v>
      </c>
      <c r="H166" s="148">
        <v>32</v>
      </c>
      <c r="I166" s="149"/>
      <c r="J166" s="149"/>
      <c r="K166" s="150"/>
      <c r="L166" s="27"/>
      <c r="M166" s="151" t="s">
        <v>1</v>
      </c>
      <c r="N166" s="152" t="s">
        <v>32</v>
      </c>
      <c r="O166" s="153">
        <v>0.96240999999999999</v>
      </c>
      <c r="P166" s="153">
        <f t="shared" si="18"/>
        <v>30.79712</v>
      </c>
      <c r="Q166" s="153">
        <v>5.1000000000000004E-3</v>
      </c>
      <c r="R166" s="153">
        <f t="shared" si="19"/>
        <v>0.16320000000000001</v>
      </c>
      <c r="S166" s="153">
        <v>0</v>
      </c>
      <c r="T166" s="154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190</v>
      </c>
      <c r="AT166" s="155" t="s">
        <v>132</v>
      </c>
      <c r="AU166" s="155" t="s">
        <v>79</v>
      </c>
      <c r="AY166" s="14" t="s">
        <v>129</v>
      </c>
      <c r="BE166" s="156">
        <f t="shared" si="21"/>
        <v>0</v>
      </c>
      <c r="BF166" s="156">
        <f t="shared" si="22"/>
        <v>0</v>
      </c>
      <c r="BG166" s="156">
        <f t="shared" si="23"/>
        <v>0</v>
      </c>
      <c r="BH166" s="156">
        <f t="shared" si="24"/>
        <v>0</v>
      </c>
      <c r="BI166" s="156">
        <f t="shared" si="25"/>
        <v>0</v>
      </c>
      <c r="BJ166" s="14" t="s">
        <v>79</v>
      </c>
      <c r="BK166" s="156">
        <f t="shared" si="26"/>
        <v>0</v>
      </c>
      <c r="BL166" s="14" t="s">
        <v>190</v>
      </c>
      <c r="BM166" s="155" t="s">
        <v>257</v>
      </c>
    </row>
    <row r="167" spans="1:65" s="2" customFormat="1" ht="24" customHeight="1" x14ac:dyDescent="0.2">
      <c r="A167" s="26"/>
      <c r="B167" s="143"/>
      <c r="C167" s="144" t="s">
        <v>258</v>
      </c>
      <c r="D167" s="144" t="s">
        <v>132</v>
      </c>
      <c r="E167" s="145" t="s">
        <v>259</v>
      </c>
      <c r="F167" s="146" t="s">
        <v>260</v>
      </c>
      <c r="G167" s="147" t="s">
        <v>171</v>
      </c>
      <c r="H167" s="148">
        <v>16.399999999999999</v>
      </c>
      <c r="I167" s="149"/>
      <c r="J167" s="149"/>
      <c r="K167" s="150"/>
      <c r="L167" s="27"/>
      <c r="M167" s="151" t="s">
        <v>1</v>
      </c>
      <c r="N167" s="152" t="s">
        <v>32</v>
      </c>
      <c r="O167" s="153">
        <v>0.96240999999999999</v>
      </c>
      <c r="P167" s="153">
        <f t="shared" si="18"/>
        <v>15.783523999999998</v>
      </c>
      <c r="Q167" s="153">
        <v>5.1000000000000004E-3</v>
      </c>
      <c r="R167" s="153">
        <f t="shared" si="19"/>
        <v>8.3639999999999992E-2</v>
      </c>
      <c r="S167" s="153">
        <v>0</v>
      </c>
      <c r="T167" s="154">
        <f t="shared" si="20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190</v>
      </c>
      <c r="AT167" s="155" t="s">
        <v>132</v>
      </c>
      <c r="AU167" s="155" t="s">
        <v>79</v>
      </c>
      <c r="AY167" s="14" t="s">
        <v>129</v>
      </c>
      <c r="BE167" s="156">
        <f t="shared" si="21"/>
        <v>0</v>
      </c>
      <c r="BF167" s="156">
        <f t="shared" si="22"/>
        <v>0</v>
      </c>
      <c r="BG167" s="156">
        <f t="shared" si="23"/>
        <v>0</v>
      </c>
      <c r="BH167" s="156">
        <f t="shared" si="24"/>
        <v>0</v>
      </c>
      <c r="BI167" s="156">
        <f t="shared" si="25"/>
        <v>0</v>
      </c>
      <c r="BJ167" s="14" t="s">
        <v>79</v>
      </c>
      <c r="BK167" s="156">
        <f t="shared" si="26"/>
        <v>0</v>
      </c>
      <c r="BL167" s="14" t="s">
        <v>190</v>
      </c>
      <c r="BM167" s="155" t="s">
        <v>261</v>
      </c>
    </row>
    <row r="168" spans="1:65" s="2" customFormat="1" ht="24" customHeight="1" x14ac:dyDescent="0.2">
      <c r="A168" s="26"/>
      <c r="B168" s="143"/>
      <c r="C168" s="144" t="s">
        <v>262</v>
      </c>
      <c r="D168" s="144" t="s">
        <v>132</v>
      </c>
      <c r="E168" s="145" t="s">
        <v>263</v>
      </c>
      <c r="F168" s="146" t="s">
        <v>264</v>
      </c>
      <c r="G168" s="147" t="s">
        <v>171</v>
      </c>
      <c r="H168" s="148">
        <v>16.399999999999999</v>
      </c>
      <c r="I168" s="149"/>
      <c r="J168" s="149"/>
      <c r="K168" s="150"/>
      <c r="L168" s="27"/>
      <c r="M168" s="151" t="s">
        <v>1</v>
      </c>
      <c r="N168" s="152" t="s">
        <v>32</v>
      </c>
      <c r="O168" s="153">
        <v>0.96240999999999999</v>
      </c>
      <c r="P168" s="153">
        <f t="shared" si="18"/>
        <v>15.783523999999998</v>
      </c>
      <c r="Q168" s="153">
        <v>5.1000000000000004E-3</v>
      </c>
      <c r="R168" s="153">
        <f t="shared" si="19"/>
        <v>8.3639999999999992E-2</v>
      </c>
      <c r="S168" s="153">
        <v>0</v>
      </c>
      <c r="T168" s="154">
        <f t="shared" si="20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190</v>
      </c>
      <c r="AT168" s="155" t="s">
        <v>132</v>
      </c>
      <c r="AU168" s="155" t="s">
        <v>79</v>
      </c>
      <c r="AY168" s="14" t="s">
        <v>129</v>
      </c>
      <c r="BE168" s="156">
        <f t="shared" si="21"/>
        <v>0</v>
      </c>
      <c r="BF168" s="156">
        <f t="shared" si="22"/>
        <v>0</v>
      </c>
      <c r="BG168" s="156">
        <f t="shared" si="23"/>
        <v>0</v>
      </c>
      <c r="BH168" s="156">
        <f t="shared" si="24"/>
        <v>0</v>
      </c>
      <c r="BI168" s="156">
        <f t="shared" si="25"/>
        <v>0</v>
      </c>
      <c r="BJ168" s="14" t="s">
        <v>79</v>
      </c>
      <c r="BK168" s="156">
        <f t="shared" si="26"/>
        <v>0</v>
      </c>
      <c r="BL168" s="14" t="s">
        <v>190</v>
      </c>
      <c r="BM168" s="155" t="s">
        <v>265</v>
      </c>
    </row>
    <row r="169" spans="1:65" s="2" customFormat="1" ht="36" customHeight="1" x14ac:dyDescent="0.2">
      <c r="A169" s="26"/>
      <c r="B169" s="143"/>
      <c r="C169" s="144" t="s">
        <v>227</v>
      </c>
      <c r="D169" s="144" t="s">
        <v>132</v>
      </c>
      <c r="E169" s="145" t="s">
        <v>266</v>
      </c>
      <c r="F169" s="146" t="s">
        <v>267</v>
      </c>
      <c r="G169" s="147" t="s">
        <v>171</v>
      </c>
      <c r="H169" s="148">
        <v>72.2</v>
      </c>
      <c r="I169" s="149"/>
      <c r="J169" s="149"/>
      <c r="K169" s="150"/>
      <c r="L169" s="27"/>
      <c r="M169" s="151" t="s">
        <v>1</v>
      </c>
      <c r="N169" s="152" t="s">
        <v>32</v>
      </c>
      <c r="O169" s="153">
        <v>0.96240999999999999</v>
      </c>
      <c r="P169" s="153">
        <f t="shared" si="18"/>
        <v>69.486001999999999</v>
      </c>
      <c r="Q169" s="153">
        <v>5.1000000000000004E-3</v>
      </c>
      <c r="R169" s="153">
        <f t="shared" si="19"/>
        <v>0.36822000000000005</v>
      </c>
      <c r="S169" s="153">
        <v>0</v>
      </c>
      <c r="T169" s="154">
        <f t="shared" si="20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190</v>
      </c>
      <c r="AT169" s="155" t="s">
        <v>132</v>
      </c>
      <c r="AU169" s="155" t="s">
        <v>79</v>
      </c>
      <c r="AY169" s="14" t="s">
        <v>129</v>
      </c>
      <c r="BE169" s="156">
        <f t="shared" si="21"/>
        <v>0</v>
      </c>
      <c r="BF169" s="156">
        <f t="shared" si="22"/>
        <v>0</v>
      </c>
      <c r="BG169" s="156">
        <f t="shared" si="23"/>
        <v>0</v>
      </c>
      <c r="BH169" s="156">
        <f t="shared" si="24"/>
        <v>0</v>
      </c>
      <c r="BI169" s="156">
        <f t="shared" si="25"/>
        <v>0</v>
      </c>
      <c r="BJ169" s="14" t="s">
        <v>79</v>
      </c>
      <c r="BK169" s="156">
        <f t="shared" si="26"/>
        <v>0</v>
      </c>
      <c r="BL169" s="14" t="s">
        <v>190</v>
      </c>
      <c r="BM169" s="155" t="s">
        <v>268</v>
      </c>
    </row>
    <row r="170" spans="1:65" s="2" customFormat="1" ht="24" customHeight="1" x14ac:dyDescent="0.2">
      <c r="A170" s="26"/>
      <c r="B170" s="143"/>
      <c r="C170" s="144" t="s">
        <v>269</v>
      </c>
      <c r="D170" s="144" t="s">
        <v>132</v>
      </c>
      <c r="E170" s="145" t="s">
        <v>270</v>
      </c>
      <c r="F170" s="146" t="s">
        <v>271</v>
      </c>
      <c r="G170" s="147" t="s">
        <v>171</v>
      </c>
      <c r="H170" s="148">
        <v>13.6</v>
      </c>
      <c r="I170" s="149"/>
      <c r="J170" s="149"/>
      <c r="K170" s="150"/>
      <c r="L170" s="27"/>
      <c r="M170" s="151" t="s">
        <v>1</v>
      </c>
      <c r="N170" s="152" t="s">
        <v>32</v>
      </c>
      <c r="O170" s="153">
        <v>0.96240999999999999</v>
      </c>
      <c r="P170" s="153">
        <f t="shared" si="18"/>
        <v>13.088775999999999</v>
      </c>
      <c r="Q170" s="153">
        <v>5.1000000000000004E-3</v>
      </c>
      <c r="R170" s="153">
        <f t="shared" si="19"/>
        <v>6.9360000000000005E-2</v>
      </c>
      <c r="S170" s="153">
        <v>0</v>
      </c>
      <c r="T170" s="154">
        <f t="shared" si="20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190</v>
      </c>
      <c r="AT170" s="155" t="s">
        <v>132</v>
      </c>
      <c r="AU170" s="155" t="s">
        <v>79</v>
      </c>
      <c r="AY170" s="14" t="s">
        <v>129</v>
      </c>
      <c r="BE170" s="156">
        <f t="shared" si="21"/>
        <v>0</v>
      </c>
      <c r="BF170" s="156">
        <f t="shared" si="22"/>
        <v>0</v>
      </c>
      <c r="BG170" s="156">
        <f t="shared" si="23"/>
        <v>0</v>
      </c>
      <c r="BH170" s="156">
        <f t="shared" si="24"/>
        <v>0</v>
      </c>
      <c r="BI170" s="156">
        <f t="shared" si="25"/>
        <v>0</v>
      </c>
      <c r="BJ170" s="14" t="s">
        <v>79</v>
      </c>
      <c r="BK170" s="156">
        <f t="shared" si="26"/>
        <v>0</v>
      </c>
      <c r="BL170" s="14" t="s">
        <v>190</v>
      </c>
      <c r="BM170" s="155" t="s">
        <v>272</v>
      </c>
    </row>
    <row r="171" spans="1:65" s="2" customFormat="1" ht="24" customHeight="1" x14ac:dyDescent="0.2">
      <c r="A171" s="26"/>
      <c r="B171" s="143"/>
      <c r="C171" s="144" t="s">
        <v>273</v>
      </c>
      <c r="D171" s="144" t="s">
        <v>132</v>
      </c>
      <c r="E171" s="145" t="s">
        <v>274</v>
      </c>
      <c r="F171" s="146" t="s">
        <v>275</v>
      </c>
      <c r="G171" s="147" t="s">
        <v>232</v>
      </c>
      <c r="H171" s="148">
        <v>41.841999999999999</v>
      </c>
      <c r="I171" s="149"/>
      <c r="J171" s="149"/>
      <c r="K171" s="150"/>
      <c r="L171" s="27"/>
      <c r="M171" s="151" t="s">
        <v>1</v>
      </c>
      <c r="N171" s="152" t="s">
        <v>32</v>
      </c>
      <c r="O171" s="153">
        <v>0</v>
      </c>
      <c r="P171" s="153">
        <f t="shared" si="18"/>
        <v>0</v>
      </c>
      <c r="Q171" s="153">
        <v>0</v>
      </c>
      <c r="R171" s="153">
        <f t="shared" si="19"/>
        <v>0</v>
      </c>
      <c r="S171" s="153">
        <v>0</v>
      </c>
      <c r="T171" s="154">
        <f t="shared" si="20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190</v>
      </c>
      <c r="AT171" s="155" t="s">
        <v>132</v>
      </c>
      <c r="AU171" s="155" t="s">
        <v>79</v>
      </c>
      <c r="AY171" s="14" t="s">
        <v>129</v>
      </c>
      <c r="BE171" s="156">
        <f t="shared" si="21"/>
        <v>0</v>
      </c>
      <c r="BF171" s="156">
        <f t="shared" si="22"/>
        <v>0</v>
      </c>
      <c r="BG171" s="156">
        <f t="shared" si="23"/>
        <v>0</v>
      </c>
      <c r="BH171" s="156">
        <f t="shared" si="24"/>
        <v>0</v>
      </c>
      <c r="BI171" s="156">
        <f t="shared" si="25"/>
        <v>0</v>
      </c>
      <c r="BJ171" s="14" t="s">
        <v>79</v>
      </c>
      <c r="BK171" s="156">
        <f t="shared" si="26"/>
        <v>0</v>
      </c>
      <c r="BL171" s="14" t="s">
        <v>190</v>
      </c>
      <c r="BM171" s="155" t="s">
        <v>276</v>
      </c>
    </row>
    <row r="172" spans="1:65" s="12" customFormat="1" ht="22.95" customHeight="1" x14ac:dyDescent="0.25">
      <c r="B172" s="131"/>
      <c r="D172" s="132" t="s">
        <v>65</v>
      </c>
      <c r="E172" s="141" t="s">
        <v>277</v>
      </c>
      <c r="F172" s="141" t="s">
        <v>278</v>
      </c>
      <c r="J172" s="142"/>
      <c r="L172" s="131"/>
      <c r="M172" s="135"/>
      <c r="N172" s="136"/>
      <c r="O172" s="136"/>
      <c r="P172" s="137">
        <f>SUM(P173:P182)</f>
        <v>1780.5946523999999</v>
      </c>
      <c r="Q172" s="136"/>
      <c r="R172" s="137">
        <f>SUM(R173:R182)</f>
        <v>15.117426400000001</v>
      </c>
      <c r="S172" s="136"/>
      <c r="T172" s="138">
        <f>SUM(T173:T182)</f>
        <v>5.0189399999999997</v>
      </c>
      <c r="AR172" s="132" t="s">
        <v>79</v>
      </c>
      <c r="AT172" s="139" t="s">
        <v>65</v>
      </c>
      <c r="AU172" s="139" t="s">
        <v>73</v>
      </c>
      <c r="AY172" s="132" t="s">
        <v>129</v>
      </c>
      <c r="BK172" s="140">
        <f>SUM(BK173:BK182)</f>
        <v>0</v>
      </c>
    </row>
    <row r="173" spans="1:65" s="2" customFormat="1" ht="24" customHeight="1" x14ac:dyDescent="0.2">
      <c r="A173" s="26"/>
      <c r="B173" s="143"/>
      <c r="C173" s="144" t="s">
        <v>279</v>
      </c>
      <c r="D173" s="144" t="s">
        <v>132</v>
      </c>
      <c r="E173" s="145" t="s">
        <v>280</v>
      </c>
      <c r="F173" s="146" t="s">
        <v>281</v>
      </c>
      <c r="G173" s="147" t="s">
        <v>135</v>
      </c>
      <c r="H173" s="148">
        <v>557.66</v>
      </c>
      <c r="I173" s="149"/>
      <c r="J173" s="149"/>
      <c r="K173" s="150"/>
      <c r="L173" s="27"/>
      <c r="M173" s="151" t="s">
        <v>1</v>
      </c>
      <c r="N173" s="152" t="s">
        <v>32</v>
      </c>
      <c r="O173" s="153">
        <v>0.16900000000000001</v>
      </c>
      <c r="P173" s="153">
        <f t="shared" ref="P173:P182" si="27">O173*H173</f>
        <v>94.244540000000001</v>
      </c>
      <c r="Q173" s="153">
        <v>0</v>
      </c>
      <c r="R173" s="153">
        <f t="shared" ref="R173:R182" si="28">Q173*H173</f>
        <v>0</v>
      </c>
      <c r="S173" s="153">
        <v>8.9999999999999993E-3</v>
      </c>
      <c r="T173" s="154">
        <f t="shared" ref="T173:T182" si="29">S173*H173</f>
        <v>5.0189399999999997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190</v>
      </c>
      <c r="AT173" s="155" t="s">
        <v>132</v>
      </c>
      <c r="AU173" s="155" t="s">
        <v>79</v>
      </c>
      <c r="AY173" s="14" t="s">
        <v>129</v>
      </c>
      <c r="BE173" s="156">
        <f t="shared" ref="BE173:BE182" si="30">IF(N173="základná",J173,0)</f>
        <v>0</v>
      </c>
      <c r="BF173" s="156">
        <f t="shared" ref="BF173:BF182" si="31">IF(N173="znížená",J173,0)</f>
        <v>0</v>
      </c>
      <c r="BG173" s="156">
        <f t="shared" ref="BG173:BG182" si="32">IF(N173="zákl. prenesená",J173,0)</f>
        <v>0</v>
      </c>
      <c r="BH173" s="156">
        <f t="shared" ref="BH173:BH182" si="33">IF(N173="zníž. prenesená",J173,0)</f>
        <v>0</v>
      </c>
      <c r="BI173" s="156">
        <f t="shared" ref="BI173:BI182" si="34">IF(N173="nulová",J173,0)</f>
        <v>0</v>
      </c>
      <c r="BJ173" s="14" t="s">
        <v>79</v>
      </c>
      <c r="BK173" s="156">
        <f t="shared" ref="BK173:BK182" si="35">ROUND(I173*H173,2)</f>
        <v>0</v>
      </c>
      <c r="BL173" s="14" t="s">
        <v>190</v>
      </c>
      <c r="BM173" s="155" t="s">
        <v>282</v>
      </c>
    </row>
    <row r="174" spans="1:65" s="2" customFormat="1" ht="24" customHeight="1" x14ac:dyDescent="0.2">
      <c r="A174" s="26"/>
      <c r="B174" s="143"/>
      <c r="C174" s="144" t="s">
        <v>283</v>
      </c>
      <c r="D174" s="144" t="s">
        <v>132</v>
      </c>
      <c r="E174" s="145" t="s">
        <v>284</v>
      </c>
      <c r="F174" s="146" t="s">
        <v>285</v>
      </c>
      <c r="G174" s="147" t="s">
        <v>135</v>
      </c>
      <c r="H174" s="148">
        <v>557.66</v>
      </c>
      <c r="I174" s="149"/>
      <c r="J174" s="149"/>
      <c r="K174" s="150"/>
      <c r="L174" s="27"/>
      <c r="M174" s="151" t="s">
        <v>1</v>
      </c>
      <c r="N174" s="152" t="s">
        <v>32</v>
      </c>
      <c r="O174" s="153">
        <v>0.90414000000000005</v>
      </c>
      <c r="P174" s="153">
        <f t="shared" si="27"/>
        <v>504.2027124</v>
      </c>
      <c r="Q174" s="153">
        <v>4.4000000000000002E-4</v>
      </c>
      <c r="R174" s="153">
        <f t="shared" si="28"/>
        <v>0.24537039999999999</v>
      </c>
      <c r="S174" s="153">
        <v>0</v>
      </c>
      <c r="T174" s="154">
        <f t="shared" si="29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190</v>
      </c>
      <c r="AT174" s="155" t="s">
        <v>132</v>
      </c>
      <c r="AU174" s="155" t="s">
        <v>79</v>
      </c>
      <c r="AY174" s="14" t="s">
        <v>129</v>
      </c>
      <c r="BE174" s="156">
        <f t="shared" si="30"/>
        <v>0</v>
      </c>
      <c r="BF174" s="156">
        <f t="shared" si="31"/>
        <v>0</v>
      </c>
      <c r="BG174" s="156">
        <f t="shared" si="32"/>
        <v>0</v>
      </c>
      <c r="BH174" s="156">
        <f t="shared" si="33"/>
        <v>0</v>
      </c>
      <c r="BI174" s="156">
        <f t="shared" si="34"/>
        <v>0</v>
      </c>
      <c r="BJ174" s="14" t="s">
        <v>79</v>
      </c>
      <c r="BK174" s="156">
        <f t="shared" si="35"/>
        <v>0</v>
      </c>
      <c r="BL174" s="14" t="s">
        <v>190</v>
      </c>
      <c r="BM174" s="155" t="s">
        <v>286</v>
      </c>
    </row>
    <row r="175" spans="1:65" s="2" customFormat="1" ht="16.5" customHeight="1" x14ac:dyDescent="0.2">
      <c r="A175" s="26"/>
      <c r="B175" s="143"/>
      <c r="C175" s="157" t="s">
        <v>287</v>
      </c>
      <c r="D175" s="157" t="s">
        <v>224</v>
      </c>
      <c r="E175" s="158" t="s">
        <v>288</v>
      </c>
      <c r="F175" s="159" t="s">
        <v>289</v>
      </c>
      <c r="G175" s="160" t="s">
        <v>171</v>
      </c>
      <c r="H175" s="161">
        <v>407.43</v>
      </c>
      <c r="I175" s="162"/>
      <c r="J175" s="162"/>
      <c r="K175" s="163"/>
      <c r="L175" s="164"/>
      <c r="M175" s="165" t="s">
        <v>1</v>
      </c>
      <c r="N175" s="166" t="s">
        <v>32</v>
      </c>
      <c r="O175" s="153">
        <v>0</v>
      </c>
      <c r="P175" s="153">
        <f t="shared" si="27"/>
        <v>0</v>
      </c>
      <c r="Q175" s="153">
        <v>1E-4</v>
      </c>
      <c r="R175" s="153">
        <f t="shared" si="28"/>
        <v>4.0743000000000001E-2</v>
      </c>
      <c r="S175" s="153">
        <v>0</v>
      </c>
      <c r="T175" s="154">
        <f t="shared" si="29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227</v>
      </c>
      <c r="AT175" s="155" t="s">
        <v>224</v>
      </c>
      <c r="AU175" s="155" t="s">
        <v>79</v>
      </c>
      <c r="AY175" s="14" t="s">
        <v>129</v>
      </c>
      <c r="BE175" s="156">
        <f t="shared" si="30"/>
        <v>0</v>
      </c>
      <c r="BF175" s="156">
        <f t="shared" si="31"/>
        <v>0</v>
      </c>
      <c r="BG175" s="156">
        <f t="shared" si="32"/>
        <v>0</v>
      </c>
      <c r="BH175" s="156">
        <f t="shared" si="33"/>
        <v>0</v>
      </c>
      <c r="BI175" s="156">
        <f t="shared" si="34"/>
        <v>0</v>
      </c>
      <c r="BJ175" s="14" t="s">
        <v>79</v>
      </c>
      <c r="BK175" s="156">
        <f t="shared" si="35"/>
        <v>0</v>
      </c>
      <c r="BL175" s="14" t="s">
        <v>190</v>
      </c>
      <c r="BM175" s="155" t="s">
        <v>290</v>
      </c>
    </row>
    <row r="176" spans="1:65" s="2" customFormat="1" ht="24" customHeight="1" x14ac:dyDescent="0.2">
      <c r="A176" s="26"/>
      <c r="B176" s="143"/>
      <c r="C176" s="157" t="s">
        <v>291</v>
      </c>
      <c r="D176" s="157" t="s">
        <v>224</v>
      </c>
      <c r="E176" s="158" t="s">
        <v>292</v>
      </c>
      <c r="F176" s="159" t="s">
        <v>293</v>
      </c>
      <c r="G176" s="160" t="s">
        <v>171</v>
      </c>
      <c r="H176" s="161">
        <v>407.43</v>
      </c>
      <c r="I176" s="162"/>
      <c r="J176" s="162"/>
      <c r="K176" s="163"/>
      <c r="L176" s="164"/>
      <c r="M176" s="165" t="s">
        <v>1</v>
      </c>
      <c r="N176" s="166" t="s">
        <v>32</v>
      </c>
      <c r="O176" s="153">
        <v>0</v>
      </c>
      <c r="P176" s="153">
        <f t="shared" si="27"/>
        <v>0</v>
      </c>
      <c r="Q176" s="153">
        <v>1E-4</v>
      </c>
      <c r="R176" s="153">
        <f t="shared" si="28"/>
        <v>4.0743000000000001E-2</v>
      </c>
      <c r="S176" s="153">
        <v>0</v>
      </c>
      <c r="T176" s="154">
        <f t="shared" si="29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227</v>
      </c>
      <c r="AT176" s="155" t="s">
        <v>224</v>
      </c>
      <c r="AU176" s="155" t="s">
        <v>79</v>
      </c>
      <c r="AY176" s="14" t="s">
        <v>129</v>
      </c>
      <c r="BE176" s="156">
        <f t="shared" si="30"/>
        <v>0</v>
      </c>
      <c r="BF176" s="156">
        <f t="shared" si="31"/>
        <v>0</v>
      </c>
      <c r="BG176" s="156">
        <f t="shared" si="32"/>
        <v>0</v>
      </c>
      <c r="BH176" s="156">
        <f t="shared" si="33"/>
        <v>0</v>
      </c>
      <c r="BI176" s="156">
        <f t="shared" si="34"/>
        <v>0</v>
      </c>
      <c r="BJ176" s="14" t="s">
        <v>79</v>
      </c>
      <c r="BK176" s="156">
        <f t="shared" si="35"/>
        <v>0</v>
      </c>
      <c r="BL176" s="14" t="s">
        <v>190</v>
      </c>
      <c r="BM176" s="155" t="s">
        <v>294</v>
      </c>
    </row>
    <row r="177" spans="1:65" s="2" customFormat="1" ht="36" customHeight="1" x14ac:dyDescent="0.2">
      <c r="A177" s="26"/>
      <c r="B177" s="143"/>
      <c r="C177" s="157" t="s">
        <v>295</v>
      </c>
      <c r="D177" s="157" t="s">
        <v>224</v>
      </c>
      <c r="E177" s="158" t="s">
        <v>296</v>
      </c>
      <c r="F177" s="159" t="s">
        <v>297</v>
      </c>
      <c r="G177" s="160" t="s">
        <v>135</v>
      </c>
      <c r="H177" s="161">
        <v>557.66</v>
      </c>
      <c r="I177" s="162"/>
      <c r="J177" s="162"/>
      <c r="K177" s="163"/>
      <c r="L177" s="164"/>
      <c r="M177" s="165" t="s">
        <v>1</v>
      </c>
      <c r="N177" s="166" t="s">
        <v>32</v>
      </c>
      <c r="O177" s="153">
        <v>0</v>
      </c>
      <c r="P177" s="153">
        <f t="shared" si="27"/>
        <v>0</v>
      </c>
      <c r="Q177" s="153">
        <v>2.6100000000000002E-2</v>
      </c>
      <c r="R177" s="153">
        <f t="shared" si="28"/>
        <v>14.554926</v>
      </c>
      <c r="S177" s="153">
        <v>0</v>
      </c>
      <c r="T177" s="154">
        <f t="shared" si="29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227</v>
      </c>
      <c r="AT177" s="155" t="s">
        <v>224</v>
      </c>
      <c r="AU177" s="155" t="s">
        <v>79</v>
      </c>
      <c r="AY177" s="14" t="s">
        <v>129</v>
      </c>
      <c r="BE177" s="156">
        <f t="shared" si="30"/>
        <v>0</v>
      </c>
      <c r="BF177" s="156">
        <f t="shared" si="31"/>
        <v>0</v>
      </c>
      <c r="BG177" s="156">
        <f t="shared" si="32"/>
        <v>0</v>
      </c>
      <c r="BH177" s="156">
        <f t="shared" si="33"/>
        <v>0</v>
      </c>
      <c r="BI177" s="156">
        <f t="shared" si="34"/>
        <v>0</v>
      </c>
      <c r="BJ177" s="14" t="s">
        <v>79</v>
      </c>
      <c r="BK177" s="156">
        <f t="shared" si="35"/>
        <v>0</v>
      </c>
      <c r="BL177" s="14" t="s">
        <v>190</v>
      </c>
      <c r="BM177" s="155" t="s">
        <v>298</v>
      </c>
    </row>
    <row r="178" spans="1:65" s="2" customFormat="1" ht="24" customHeight="1" x14ac:dyDescent="0.2">
      <c r="A178" s="26"/>
      <c r="B178" s="143"/>
      <c r="C178" s="144" t="s">
        <v>299</v>
      </c>
      <c r="D178" s="144" t="s">
        <v>132</v>
      </c>
      <c r="E178" s="145" t="s">
        <v>300</v>
      </c>
      <c r="F178" s="146" t="s">
        <v>301</v>
      </c>
      <c r="G178" s="147" t="s">
        <v>302</v>
      </c>
      <c r="H178" s="148">
        <v>281.8</v>
      </c>
      <c r="I178" s="149"/>
      <c r="J178" s="149"/>
      <c r="K178" s="150"/>
      <c r="L178" s="27"/>
      <c r="M178" s="151" t="s">
        <v>1</v>
      </c>
      <c r="N178" s="152" t="s">
        <v>32</v>
      </c>
      <c r="O178" s="153">
        <v>0.30099999999999999</v>
      </c>
      <c r="P178" s="153">
        <f t="shared" si="27"/>
        <v>84.821799999999996</v>
      </c>
      <c r="Q178" s="153">
        <v>6.0000000000000002E-5</v>
      </c>
      <c r="R178" s="153">
        <f t="shared" si="28"/>
        <v>1.6907999999999999E-2</v>
      </c>
      <c r="S178" s="153">
        <v>0</v>
      </c>
      <c r="T178" s="154">
        <f t="shared" si="29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190</v>
      </c>
      <c r="AT178" s="155" t="s">
        <v>132</v>
      </c>
      <c r="AU178" s="155" t="s">
        <v>79</v>
      </c>
      <c r="AY178" s="14" t="s">
        <v>129</v>
      </c>
      <c r="BE178" s="156">
        <f t="shared" si="30"/>
        <v>0</v>
      </c>
      <c r="BF178" s="156">
        <f t="shared" si="31"/>
        <v>0</v>
      </c>
      <c r="BG178" s="156">
        <f t="shared" si="32"/>
        <v>0</v>
      </c>
      <c r="BH178" s="156">
        <f t="shared" si="33"/>
        <v>0</v>
      </c>
      <c r="BI178" s="156">
        <f t="shared" si="34"/>
        <v>0</v>
      </c>
      <c r="BJ178" s="14" t="s">
        <v>79</v>
      </c>
      <c r="BK178" s="156">
        <f t="shared" si="35"/>
        <v>0</v>
      </c>
      <c r="BL178" s="14" t="s">
        <v>190</v>
      </c>
      <c r="BM178" s="155" t="s">
        <v>303</v>
      </c>
    </row>
    <row r="179" spans="1:65" s="2" customFormat="1" ht="36" customHeight="1" x14ac:dyDescent="0.2">
      <c r="A179" s="26"/>
      <c r="B179" s="143"/>
      <c r="C179" s="157" t="s">
        <v>304</v>
      </c>
      <c r="D179" s="157" t="s">
        <v>224</v>
      </c>
      <c r="E179" s="158" t="s">
        <v>305</v>
      </c>
      <c r="F179" s="159" t="s">
        <v>306</v>
      </c>
      <c r="G179" s="160" t="s">
        <v>302</v>
      </c>
      <c r="H179" s="161">
        <v>281.8</v>
      </c>
      <c r="I179" s="162"/>
      <c r="J179" s="162"/>
      <c r="K179" s="163"/>
      <c r="L179" s="164"/>
      <c r="M179" s="165" t="s">
        <v>1</v>
      </c>
      <c r="N179" s="166" t="s">
        <v>32</v>
      </c>
      <c r="O179" s="153">
        <v>0</v>
      </c>
      <c r="P179" s="153">
        <f t="shared" si="27"/>
        <v>0</v>
      </c>
      <c r="Q179" s="153">
        <v>0</v>
      </c>
      <c r="R179" s="153">
        <f t="shared" si="28"/>
        <v>0</v>
      </c>
      <c r="S179" s="153">
        <v>0</v>
      </c>
      <c r="T179" s="154">
        <f t="shared" si="29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227</v>
      </c>
      <c r="AT179" s="155" t="s">
        <v>224</v>
      </c>
      <c r="AU179" s="155" t="s">
        <v>79</v>
      </c>
      <c r="AY179" s="14" t="s">
        <v>129</v>
      </c>
      <c r="BE179" s="156">
        <f t="shared" si="30"/>
        <v>0</v>
      </c>
      <c r="BF179" s="156">
        <f t="shared" si="31"/>
        <v>0</v>
      </c>
      <c r="BG179" s="156">
        <f t="shared" si="32"/>
        <v>0</v>
      </c>
      <c r="BH179" s="156">
        <f t="shared" si="33"/>
        <v>0</v>
      </c>
      <c r="BI179" s="156">
        <f t="shared" si="34"/>
        <v>0</v>
      </c>
      <c r="BJ179" s="14" t="s">
        <v>79</v>
      </c>
      <c r="BK179" s="156">
        <f t="shared" si="35"/>
        <v>0</v>
      </c>
      <c r="BL179" s="14" t="s">
        <v>190</v>
      </c>
      <c r="BM179" s="155" t="s">
        <v>307</v>
      </c>
    </row>
    <row r="180" spans="1:65" s="2" customFormat="1" ht="24" customHeight="1" x14ac:dyDescent="0.2">
      <c r="A180" s="26"/>
      <c r="B180" s="143"/>
      <c r="C180" s="144" t="s">
        <v>308</v>
      </c>
      <c r="D180" s="144" t="s">
        <v>132</v>
      </c>
      <c r="E180" s="145" t="s">
        <v>309</v>
      </c>
      <c r="F180" s="146" t="s">
        <v>310</v>
      </c>
      <c r="G180" s="147" t="s">
        <v>302</v>
      </c>
      <c r="H180" s="148">
        <v>3645.6</v>
      </c>
      <c r="I180" s="149"/>
      <c r="J180" s="149"/>
      <c r="K180" s="150"/>
      <c r="L180" s="27"/>
      <c r="M180" s="151" t="s">
        <v>1</v>
      </c>
      <c r="N180" s="152" t="s">
        <v>32</v>
      </c>
      <c r="O180" s="153">
        <v>0.30099999999999999</v>
      </c>
      <c r="P180" s="153">
        <f t="shared" si="27"/>
        <v>1097.3255999999999</v>
      </c>
      <c r="Q180" s="153">
        <v>6.0000000000000002E-5</v>
      </c>
      <c r="R180" s="153">
        <f t="shared" si="28"/>
        <v>0.21873600000000001</v>
      </c>
      <c r="S180" s="153">
        <v>0</v>
      </c>
      <c r="T180" s="154">
        <f t="shared" si="29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190</v>
      </c>
      <c r="AT180" s="155" t="s">
        <v>132</v>
      </c>
      <c r="AU180" s="155" t="s">
        <v>79</v>
      </c>
      <c r="AY180" s="14" t="s">
        <v>129</v>
      </c>
      <c r="BE180" s="156">
        <f t="shared" si="30"/>
        <v>0</v>
      </c>
      <c r="BF180" s="156">
        <f t="shared" si="31"/>
        <v>0</v>
      </c>
      <c r="BG180" s="156">
        <f t="shared" si="32"/>
        <v>0</v>
      </c>
      <c r="BH180" s="156">
        <f t="shared" si="33"/>
        <v>0</v>
      </c>
      <c r="BI180" s="156">
        <f t="shared" si="34"/>
        <v>0</v>
      </c>
      <c r="BJ180" s="14" t="s">
        <v>79</v>
      </c>
      <c r="BK180" s="156">
        <f t="shared" si="35"/>
        <v>0</v>
      </c>
      <c r="BL180" s="14" t="s">
        <v>190</v>
      </c>
      <c r="BM180" s="155" t="s">
        <v>311</v>
      </c>
    </row>
    <row r="181" spans="1:65" s="2" customFormat="1" ht="24" customHeight="1" x14ac:dyDescent="0.2">
      <c r="A181" s="26"/>
      <c r="B181" s="143"/>
      <c r="C181" s="157" t="s">
        <v>312</v>
      </c>
      <c r="D181" s="157" t="s">
        <v>224</v>
      </c>
      <c r="E181" s="158" t="s">
        <v>313</v>
      </c>
      <c r="F181" s="159" t="s">
        <v>314</v>
      </c>
      <c r="G181" s="160" t="s">
        <v>302</v>
      </c>
      <c r="H181" s="161">
        <v>3645.6</v>
      </c>
      <c r="I181" s="162"/>
      <c r="J181" s="162"/>
      <c r="K181" s="163"/>
      <c r="L181" s="164"/>
      <c r="M181" s="165" t="s">
        <v>1</v>
      </c>
      <c r="N181" s="166" t="s">
        <v>32</v>
      </c>
      <c r="O181" s="153">
        <v>0</v>
      </c>
      <c r="P181" s="153">
        <f t="shared" si="27"/>
        <v>0</v>
      </c>
      <c r="Q181" s="153">
        <v>0</v>
      </c>
      <c r="R181" s="153">
        <f t="shared" si="28"/>
        <v>0</v>
      </c>
      <c r="S181" s="153">
        <v>0</v>
      </c>
      <c r="T181" s="154">
        <f t="shared" si="29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227</v>
      </c>
      <c r="AT181" s="155" t="s">
        <v>224</v>
      </c>
      <c r="AU181" s="155" t="s">
        <v>79</v>
      </c>
      <c r="AY181" s="14" t="s">
        <v>129</v>
      </c>
      <c r="BE181" s="156">
        <f t="shared" si="30"/>
        <v>0</v>
      </c>
      <c r="BF181" s="156">
        <f t="shared" si="31"/>
        <v>0</v>
      </c>
      <c r="BG181" s="156">
        <f t="shared" si="32"/>
        <v>0</v>
      </c>
      <c r="BH181" s="156">
        <f t="shared" si="33"/>
        <v>0</v>
      </c>
      <c r="BI181" s="156">
        <f t="shared" si="34"/>
        <v>0</v>
      </c>
      <c r="BJ181" s="14" t="s">
        <v>79</v>
      </c>
      <c r="BK181" s="156">
        <f t="shared" si="35"/>
        <v>0</v>
      </c>
      <c r="BL181" s="14" t="s">
        <v>190</v>
      </c>
      <c r="BM181" s="155" t="s">
        <v>315</v>
      </c>
    </row>
    <row r="182" spans="1:65" s="2" customFormat="1" ht="24" customHeight="1" x14ac:dyDescent="0.2">
      <c r="A182" s="26"/>
      <c r="B182" s="143"/>
      <c r="C182" s="144" t="s">
        <v>316</v>
      </c>
      <c r="D182" s="144" t="s">
        <v>132</v>
      </c>
      <c r="E182" s="145" t="s">
        <v>317</v>
      </c>
      <c r="F182" s="146" t="s">
        <v>318</v>
      </c>
      <c r="G182" s="147" t="s">
        <v>232</v>
      </c>
      <c r="H182" s="148">
        <v>423.25700000000001</v>
      </c>
      <c r="I182" s="149"/>
      <c r="J182" s="149"/>
      <c r="K182" s="150"/>
      <c r="L182" s="27"/>
      <c r="M182" s="167" t="s">
        <v>1</v>
      </c>
      <c r="N182" s="168" t="s">
        <v>32</v>
      </c>
      <c r="O182" s="169">
        <v>0</v>
      </c>
      <c r="P182" s="169">
        <f t="shared" si="27"/>
        <v>0</v>
      </c>
      <c r="Q182" s="169">
        <v>0</v>
      </c>
      <c r="R182" s="169">
        <f t="shared" si="28"/>
        <v>0</v>
      </c>
      <c r="S182" s="169">
        <v>0</v>
      </c>
      <c r="T182" s="170">
        <f t="shared" si="29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190</v>
      </c>
      <c r="AT182" s="155" t="s">
        <v>132</v>
      </c>
      <c r="AU182" s="155" t="s">
        <v>79</v>
      </c>
      <c r="AY182" s="14" t="s">
        <v>129</v>
      </c>
      <c r="BE182" s="156">
        <f t="shared" si="30"/>
        <v>0</v>
      </c>
      <c r="BF182" s="156">
        <f t="shared" si="31"/>
        <v>0</v>
      </c>
      <c r="BG182" s="156">
        <f t="shared" si="32"/>
        <v>0</v>
      </c>
      <c r="BH182" s="156">
        <f t="shared" si="33"/>
        <v>0</v>
      </c>
      <c r="BI182" s="156">
        <f t="shared" si="34"/>
        <v>0</v>
      </c>
      <c r="BJ182" s="14" t="s">
        <v>79</v>
      </c>
      <c r="BK182" s="156">
        <f t="shared" si="35"/>
        <v>0</v>
      </c>
      <c r="BL182" s="14" t="s">
        <v>190</v>
      </c>
      <c r="BM182" s="155" t="s">
        <v>319</v>
      </c>
    </row>
    <row r="183" spans="1:65" s="2" customFormat="1" ht="6.9" customHeight="1" x14ac:dyDescent="0.2">
      <c r="A183" s="26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</sheetData>
  <autoFilter ref="C128:K182"/>
  <mergeCells count="13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showGridLines="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83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611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100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320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618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ROUND((SUM(BG124:BG141)),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ROUND((SUM(BH124:BH141)),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ROUND((SUM(BI124:BI141)),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100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02 - Zateplenie strešného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111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113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114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115</v>
      </c>
      <c r="E102" s="118"/>
      <c r="F102" s="118"/>
      <c r="G102" s="118"/>
      <c r="H102" s="118"/>
      <c r="I102" s="118"/>
      <c r="J102" s="119"/>
      <c r="L102" s="116"/>
    </row>
    <row r="103" spans="1:47" s="2" customFormat="1" ht="21.75" customHeight="1" x14ac:dyDescent="0.2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47" s="2" customFormat="1" ht="6.9" customHeight="1" x14ac:dyDescent="0.2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47" s="2" customFormat="1" ht="6.9" customHeight="1" x14ac:dyDescent="0.2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24.9" customHeight="1" x14ac:dyDescent="0.2">
      <c r="A109" s="26"/>
      <c r="B109" s="27"/>
      <c r="C109" s="18" t="s">
        <v>613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" customHeight="1" x14ac:dyDescent="0.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2" customHeight="1" x14ac:dyDescent="0.2">
      <c r="A111" s="26"/>
      <c r="B111" s="27"/>
      <c r="C111" s="23" t="s">
        <v>11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6.5" customHeight="1" x14ac:dyDescent="0.2">
      <c r="A112" s="26"/>
      <c r="B112" s="27"/>
      <c r="C112" s="26"/>
      <c r="D112" s="26"/>
      <c r="E112" s="217" t="str">
        <f>E7</f>
        <v>Zníženie energeickej náročnosti objektov ZTS Sabinov a.s.                                                                                      - SO170 Obnova haly deliarne</v>
      </c>
      <c r="F112" s="218"/>
      <c r="G112" s="218"/>
      <c r="H112" s="218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" customFormat="1" ht="12" customHeight="1" x14ac:dyDescent="0.2">
      <c r="B113" s="17"/>
      <c r="C113" s="23" t="s">
        <v>99</v>
      </c>
      <c r="L113" s="17"/>
    </row>
    <row r="114" spans="1:65" s="2" customFormat="1" ht="16.5" customHeight="1" x14ac:dyDescent="0.2">
      <c r="A114" s="26"/>
      <c r="B114" s="27"/>
      <c r="C114" s="26"/>
      <c r="D114" s="26"/>
      <c r="E114" s="217" t="s">
        <v>100</v>
      </c>
      <c r="F114" s="216"/>
      <c r="G114" s="216"/>
      <c r="H114" s="21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101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 x14ac:dyDescent="0.2">
      <c r="A116" s="26"/>
      <c r="B116" s="27"/>
      <c r="C116" s="26"/>
      <c r="D116" s="26"/>
      <c r="E116" s="192" t="str">
        <f>E11</f>
        <v>02 - Zateplenie strešného plášťa</v>
      </c>
      <c r="F116" s="216"/>
      <c r="G116" s="216"/>
      <c r="H116" s="21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 x14ac:dyDescent="0.2">
      <c r="A118" s="26"/>
      <c r="B118" s="27"/>
      <c r="C118" s="23" t="s">
        <v>14</v>
      </c>
      <c r="D118" s="26"/>
      <c r="E118" s="26"/>
      <c r="F118" s="21" t="str">
        <f>F14</f>
        <v xml:space="preserve"> </v>
      </c>
      <c r="G118" s="26"/>
      <c r="H118" s="26"/>
      <c r="I118" s="23" t="s">
        <v>16</v>
      </c>
      <c r="J118" s="49" t="str">
        <f>IF(J14="","",J14)</f>
        <v>9.12.2019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 x14ac:dyDescent="0.2">
      <c r="A120" s="26"/>
      <c r="B120" s="27"/>
      <c r="C120" s="23" t="s">
        <v>18</v>
      </c>
      <c r="D120" s="26"/>
      <c r="E120" s="26"/>
      <c r="F120" s="21" t="str">
        <f>E17</f>
        <v xml:space="preserve"> </v>
      </c>
      <c r="G120" s="26"/>
      <c r="H120" s="26"/>
      <c r="I120" s="23" t="s">
        <v>22</v>
      </c>
      <c r="J120" s="24" t="str">
        <f>E23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 x14ac:dyDescent="0.2">
      <c r="A121" s="26"/>
      <c r="B121" s="27"/>
      <c r="C121" s="23" t="s">
        <v>21</v>
      </c>
      <c r="D121" s="26"/>
      <c r="E121" s="26"/>
      <c r="F121" s="21" t="str">
        <f>IF(E20="","",E20)</f>
        <v xml:space="preserve"> </v>
      </c>
      <c r="G121" s="26"/>
      <c r="H121" s="26"/>
      <c r="I121" s="23" t="s">
        <v>24</v>
      </c>
      <c r="J121" s="24" t="str">
        <f>E26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 x14ac:dyDescent="0.2">
      <c r="A123" s="120"/>
      <c r="B123" s="121"/>
      <c r="C123" s="122" t="s">
        <v>116</v>
      </c>
      <c r="D123" s="123" t="s">
        <v>51</v>
      </c>
      <c r="E123" s="123" t="s">
        <v>47</v>
      </c>
      <c r="F123" s="123" t="s">
        <v>48</v>
      </c>
      <c r="G123" s="123" t="s">
        <v>117</v>
      </c>
      <c r="H123" s="123" t="s">
        <v>118</v>
      </c>
      <c r="I123" s="123" t="s">
        <v>119</v>
      </c>
      <c r="J123" s="124" t="s">
        <v>104</v>
      </c>
      <c r="K123" s="125" t="s">
        <v>120</v>
      </c>
      <c r="L123" s="126"/>
      <c r="M123" s="56" t="s">
        <v>1</v>
      </c>
      <c r="N123" s="57" t="s">
        <v>30</v>
      </c>
      <c r="O123" s="57" t="s">
        <v>121</v>
      </c>
      <c r="P123" s="57" t="s">
        <v>122</v>
      </c>
      <c r="Q123" s="57" t="s">
        <v>123</v>
      </c>
      <c r="R123" s="57" t="s">
        <v>124</v>
      </c>
      <c r="S123" s="57" t="s">
        <v>125</v>
      </c>
      <c r="T123" s="58" t="s">
        <v>126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5" customHeight="1" x14ac:dyDescent="0.3">
      <c r="A124" s="26"/>
      <c r="B124" s="27"/>
      <c r="C124" s="63" t="s">
        <v>105</v>
      </c>
      <c r="D124" s="26"/>
      <c r="E124" s="26"/>
      <c r="F124" s="26"/>
      <c r="G124" s="26"/>
      <c r="H124" s="26"/>
      <c r="I124" s="26"/>
      <c r="J124" s="127"/>
      <c r="K124" s="26"/>
      <c r="L124" s="27"/>
      <c r="M124" s="59"/>
      <c r="N124" s="50"/>
      <c r="O124" s="60"/>
      <c r="P124" s="128">
        <f>P125</f>
        <v>259.92872626000002</v>
      </c>
      <c r="Q124" s="60"/>
      <c r="R124" s="128">
        <f>R125</f>
        <v>3.3451400599999999</v>
      </c>
      <c r="S124" s="60"/>
      <c r="T124" s="129">
        <f>T125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65</v>
      </c>
      <c r="AU124" s="14" t="s">
        <v>106</v>
      </c>
      <c r="BK124" s="130">
        <f>BK125</f>
        <v>0</v>
      </c>
    </row>
    <row r="125" spans="1:65" s="12" customFormat="1" ht="25.95" customHeight="1" x14ac:dyDescent="0.25">
      <c r="B125" s="131"/>
      <c r="D125" s="132" t="s">
        <v>65</v>
      </c>
      <c r="E125" s="133" t="s">
        <v>215</v>
      </c>
      <c r="F125" s="133" t="s">
        <v>216</v>
      </c>
      <c r="J125" s="134"/>
      <c r="L125" s="131"/>
      <c r="M125" s="135"/>
      <c r="N125" s="136"/>
      <c r="O125" s="136"/>
      <c r="P125" s="137">
        <f>P126+P134+P138</f>
        <v>259.92872626000002</v>
      </c>
      <c r="Q125" s="136"/>
      <c r="R125" s="137">
        <f>R126+R134+R138</f>
        <v>3.3451400599999999</v>
      </c>
      <c r="S125" s="136"/>
      <c r="T125" s="138">
        <f>T126+T134+T138</f>
        <v>0</v>
      </c>
      <c r="AR125" s="132" t="s">
        <v>79</v>
      </c>
      <c r="AT125" s="139" t="s">
        <v>65</v>
      </c>
      <c r="AU125" s="139" t="s">
        <v>66</v>
      </c>
      <c r="AY125" s="132" t="s">
        <v>129</v>
      </c>
      <c r="BK125" s="140">
        <f>BK126+BK134+BK138</f>
        <v>0</v>
      </c>
    </row>
    <row r="126" spans="1:65" s="12" customFormat="1" ht="22.95" customHeight="1" x14ac:dyDescent="0.25">
      <c r="B126" s="131"/>
      <c r="D126" s="132" t="s">
        <v>65</v>
      </c>
      <c r="E126" s="141" t="s">
        <v>234</v>
      </c>
      <c r="F126" s="141" t="s">
        <v>235</v>
      </c>
      <c r="J126" s="142"/>
      <c r="L126" s="131"/>
      <c r="M126" s="135"/>
      <c r="N126" s="136"/>
      <c r="O126" s="136"/>
      <c r="P126" s="137">
        <f>SUM(P127:P133)</f>
        <v>161.12367356000001</v>
      </c>
      <c r="Q126" s="136"/>
      <c r="R126" s="137">
        <f>SUM(R127:R133)</f>
        <v>2.4163011600000002</v>
      </c>
      <c r="S126" s="136"/>
      <c r="T126" s="138">
        <f>SUM(T127:T133)</f>
        <v>0</v>
      </c>
      <c r="AR126" s="132" t="s">
        <v>79</v>
      </c>
      <c r="AT126" s="139" t="s">
        <v>65</v>
      </c>
      <c r="AU126" s="139" t="s">
        <v>73</v>
      </c>
      <c r="AY126" s="132" t="s">
        <v>129</v>
      </c>
      <c r="BK126" s="140">
        <f>SUM(BK127:BK133)</f>
        <v>0</v>
      </c>
    </row>
    <row r="127" spans="1:65" s="2" customFormat="1" ht="16.5" customHeight="1" x14ac:dyDescent="0.2">
      <c r="A127" s="26"/>
      <c r="B127" s="143"/>
      <c r="C127" s="144" t="s">
        <v>73</v>
      </c>
      <c r="D127" s="144" t="s">
        <v>132</v>
      </c>
      <c r="E127" s="145" t="s">
        <v>321</v>
      </c>
      <c r="F127" s="146" t="s">
        <v>322</v>
      </c>
      <c r="G127" s="147" t="s">
        <v>135</v>
      </c>
      <c r="H127" s="148">
        <v>341.17</v>
      </c>
      <c r="I127" s="149"/>
      <c r="J127" s="149"/>
      <c r="K127" s="150"/>
      <c r="L127" s="27"/>
      <c r="M127" s="151" t="s">
        <v>1</v>
      </c>
      <c r="N127" s="152" t="s">
        <v>32</v>
      </c>
      <c r="O127" s="153">
        <v>0.162134</v>
      </c>
      <c r="P127" s="153">
        <f t="shared" ref="P127:P133" si="0">O127*H127</f>
        <v>55.315256780000006</v>
      </c>
      <c r="Q127" s="153">
        <v>0</v>
      </c>
      <c r="R127" s="153">
        <f t="shared" ref="R127:R133" si="1">Q127*H127</f>
        <v>0</v>
      </c>
      <c r="S127" s="153">
        <v>0</v>
      </c>
      <c r="T127" s="154">
        <f t="shared" ref="T127:T133" si="2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190</v>
      </c>
      <c r="AT127" s="155" t="s">
        <v>132</v>
      </c>
      <c r="AU127" s="155" t="s">
        <v>79</v>
      </c>
      <c r="AY127" s="14" t="s">
        <v>129</v>
      </c>
      <c r="BE127" s="156">
        <f t="shared" ref="BE127:BE133" si="3">IF(N127="základná",J127,0)</f>
        <v>0</v>
      </c>
      <c r="BF127" s="156">
        <f t="shared" ref="BF127:BF133" si="4">IF(N127="znížená",J127,0)</f>
        <v>0</v>
      </c>
      <c r="BG127" s="156">
        <f t="shared" ref="BG127:BG133" si="5">IF(N127="zákl. prenesená",J127,0)</f>
        <v>0</v>
      </c>
      <c r="BH127" s="156">
        <f t="shared" ref="BH127:BH133" si="6">IF(N127="zníž. prenesená",J127,0)</f>
        <v>0</v>
      </c>
      <c r="BI127" s="156">
        <f t="shared" ref="BI127:BI133" si="7">IF(N127="nulová",J127,0)</f>
        <v>0</v>
      </c>
      <c r="BJ127" s="14" t="s">
        <v>79</v>
      </c>
      <c r="BK127" s="156">
        <f t="shared" ref="BK127:BK133" si="8">ROUND(I127*H127,2)</f>
        <v>0</v>
      </c>
      <c r="BL127" s="14" t="s">
        <v>190</v>
      </c>
      <c r="BM127" s="155" t="s">
        <v>323</v>
      </c>
    </row>
    <row r="128" spans="1:65" s="2" customFormat="1" ht="36" customHeight="1" x14ac:dyDescent="0.2">
      <c r="A128" s="26"/>
      <c r="B128" s="143"/>
      <c r="C128" s="157" t="s">
        <v>79</v>
      </c>
      <c r="D128" s="157" t="s">
        <v>224</v>
      </c>
      <c r="E128" s="158" t="s">
        <v>324</v>
      </c>
      <c r="F128" s="159" t="s">
        <v>325</v>
      </c>
      <c r="G128" s="160" t="s">
        <v>302</v>
      </c>
      <c r="H128" s="161">
        <v>682.34</v>
      </c>
      <c r="I128" s="162"/>
      <c r="J128" s="162"/>
      <c r="K128" s="163"/>
      <c r="L128" s="164"/>
      <c r="M128" s="165" t="s">
        <v>1</v>
      </c>
      <c r="N128" s="166" t="s">
        <v>32</v>
      </c>
      <c r="O128" s="153">
        <v>0</v>
      </c>
      <c r="P128" s="153">
        <f t="shared" si="0"/>
        <v>0</v>
      </c>
      <c r="Q128" s="153">
        <v>1E-3</v>
      </c>
      <c r="R128" s="153">
        <f t="shared" si="1"/>
        <v>0.68234000000000006</v>
      </c>
      <c r="S128" s="153">
        <v>0</v>
      </c>
      <c r="T128" s="154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227</v>
      </c>
      <c r="AT128" s="155" t="s">
        <v>224</v>
      </c>
      <c r="AU128" s="155" t="s">
        <v>79</v>
      </c>
      <c r="AY128" s="14" t="s">
        <v>129</v>
      </c>
      <c r="BE128" s="156">
        <f t="shared" si="3"/>
        <v>0</v>
      </c>
      <c r="BF128" s="156">
        <f t="shared" si="4"/>
        <v>0</v>
      </c>
      <c r="BG128" s="156">
        <f t="shared" si="5"/>
        <v>0</v>
      </c>
      <c r="BH128" s="156">
        <f t="shared" si="6"/>
        <v>0</v>
      </c>
      <c r="BI128" s="156">
        <f t="shared" si="7"/>
        <v>0</v>
      </c>
      <c r="BJ128" s="14" t="s">
        <v>79</v>
      </c>
      <c r="BK128" s="156">
        <f t="shared" si="8"/>
        <v>0</v>
      </c>
      <c r="BL128" s="14" t="s">
        <v>190</v>
      </c>
      <c r="BM128" s="155" t="s">
        <v>326</v>
      </c>
    </row>
    <row r="129" spans="1:65" s="2" customFormat="1" ht="24" customHeight="1" x14ac:dyDescent="0.2">
      <c r="A129" s="26"/>
      <c r="B129" s="143"/>
      <c r="C129" s="144" t="s">
        <v>141</v>
      </c>
      <c r="D129" s="144" t="s">
        <v>132</v>
      </c>
      <c r="E129" s="145" t="s">
        <v>327</v>
      </c>
      <c r="F129" s="146" t="s">
        <v>328</v>
      </c>
      <c r="G129" s="147" t="s">
        <v>135</v>
      </c>
      <c r="H129" s="148">
        <v>341.17</v>
      </c>
      <c r="I129" s="149"/>
      <c r="J129" s="149"/>
      <c r="K129" s="150"/>
      <c r="L129" s="27"/>
      <c r="M129" s="151" t="s">
        <v>1</v>
      </c>
      <c r="N129" s="152" t="s">
        <v>32</v>
      </c>
      <c r="O129" s="153">
        <v>0.162134</v>
      </c>
      <c r="P129" s="153">
        <f t="shared" si="0"/>
        <v>55.315256780000006</v>
      </c>
      <c r="Q129" s="153">
        <v>0</v>
      </c>
      <c r="R129" s="153">
        <f t="shared" si="1"/>
        <v>0</v>
      </c>
      <c r="S129" s="153">
        <v>0</v>
      </c>
      <c r="T129" s="154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190</v>
      </c>
      <c r="AT129" s="155" t="s">
        <v>132</v>
      </c>
      <c r="AU129" s="155" t="s">
        <v>79</v>
      </c>
      <c r="AY129" s="14" t="s">
        <v>129</v>
      </c>
      <c r="BE129" s="156">
        <f t="shared" si="3"/>
        <v>0</v>
      </c>
      <c r="BF129" s="156">
        <f t="shared" si="4"/>
        <v>0</v>
      </c>
      <c r="BG129" s="156">
        <f t="shared" si="5"/>
        <v>0</v>
      </c>
      <c r="BH129" s="156">
        <f t="shared" si="6"/>
        <v>0</v>
      </c>
      <c r="BI129" s="156">
        <f t="shared" si="7"/>
        <v>0</v>
      </c>
      <c r="BJ129" s="14" t="s">
        <v>79</v>
      </c>
      <c r="BK129" s="156">
        <f t="shared" si="8"/>
        <v>0</v>
      </c>
      <c r="BL129" s="14" t="s">
        <v>190</v>
      </c>
      <c r="BM129" s="155" t="s">
        <v>329</v>
      </c>
    </row>
    <row r="130" spans="1:65" s="2" customFormat="1" ht="36" customHeight="1" x14ac:dyDescent="0.2">
      <c r="A130" s="26"/>
      <c r="B130" s="143"/>
      <c r="C130" s="144" t="s">
        <v>136</v>
      </c>
      <c r="D130" s="144" t="s">
        <v>132</v>
      </c>
      <c r="E130" s="145" t="s">
        <v>330</v>
      </c>
      <c r="F130" s="146" t="s">
        <v>331</v>
      </c>
      <c r="G130" s="147" t="s">
        <v>135</v>
      </c>
      <c r="H130" s="148">
        <v>341.17</v>
      </c>
      <c r="I130" s="149"/>
      <c r="J130" s="149"/>
      <c r="K130" s="150"/>
      <c r="L130" s="27"/>
      <c r="M130" s="151" t="s">
        <v>1</v>
      </c>
      <c r="N130" s="152" t="s">
        <v>32</v>
      </c>
      <c r="O130" s="153">
        <v>0.14799999999999999</v>
      </c>
      <c r="P130" s="153">
        <f t="shared" si="0"/>
        <v>50.493160000000003</v>
      </c>
      <c r="Q130" s="153">
        <v>1.15E-3</v>
      </c>
      <c r="R130" s="153">
        <f t="shared" si="1"/>
        <v>0.39234550000000001</v>
      </c>
      <c r="S130" s="153">
        <v>0</v>
      </c>
      <c r="T130" s="154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190</v>
      </c>
      <c r="AT130" s="155" t="s">
        <v>132</v>
      </c>
      <c r="AU130" s="155" t="s">
        <v>79</v>
      </c>
      <c r="AY130" s="14" t="s">
        <v>129</v>
      </c>
      <c r="BE130" s="156">
        <f t="shared" si="3"/>
        <v>0</v>
      </c>
      <c r="BF130" s="156">
        <f t="shared" si="4"/>
        <v>0</v>
      </c>
      <c r="BG130" s="156">
        <f t="shared" si="5"/>
        <v>0</v>
      </c>
      <c r="BH130" s="156">
        <f t="shared" si="6"/>
        <v>0</v>
      </c>
      <c r="BI130" s="156">
        <f t="shared" si="7"/>
        <v>0</v>
      </c>
      <c r="BJ130" s="14" t="s">
        <v>79</v>
      </c>
      <c r="BK130" s="156">
        <f t="shared" si="8"/>
        <v>0</v>
      </c>
      <c r="BL130" s="14" t="s">
        <v>190</v>
      </c>
      <c r="BM130" s="155" t="s">
        <v>332</v>
      </c>
    </row>
    <row r="131" spans="1:65" s="2" customFormat="1" ht="24" customHeight="1" x14ac:dyDescent="0.2">
      <c r="A131" s="26"/>
      <c r="B131" s="143"/>
      <c r="C131" s="157" t="s">
        <v>148</v>
      </c>
      <c r="D131" s="157" t="s">
        <v>224</v>
      </c>
      <c r="E131" s="158" t="s">
        <v>333</v>
      </c>
      <c r="F131" s="159" t="s">
        <v>334</v>
      </c>
      <c r="G131" s="160" t="s">
        <v>135</v>
      </c>
      <c r="H131" s="161">
        <v>347.99299999999999</v>
      </c>
      <c r="I131" s="162"/>
      <c r="J131" s="162"/>
      <c r="K131" s="163"/>
      <c r="L131" s="164"/>
      <c r="M131" s="165" t="s">
        <v>1</v>
      </c>
      <c r="N131" s="166" t="s">
        <v>32</v>
      </c>
      <c r="O131" s="153">
        <v>0</v>
      </c>
      <c r="P131" s="153">
        <f t="shared" si="0"/>
        <v>0</v>
      </c>
      <c r="Q131" s="153">
        <v>3.1199999999999999E-3</v>
      </c>
      <c r="R131" s="153">
        <f t="shared" si="1"/>
        <v>1.08573816</v>
      </c>
      <c r="S131" s="153">
        <v>0</v>
      </c>
      <c r="T131" s="154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227</v>
      </c>
      <c r="AT131" s="155" t="s">
        <v>224</v>
      </c>
      <c r="AU131" s="155" t="s">
        <v>79</v>
      </c>
      <c r="AY131" s="14" t="s">
        <v>129</v>
      </c>
      <c r="BE131" s="156">
        <f t="shared" si="3"/>
        <v>0</v>
      </c>
      <c r="BF131" s="156">
        <f t="shared" si="4"/>
        <v>0</v>
      </c>
      <c r="BG131" s="156">
        <f t="shared" si="5"/>
        <v>0</v>
      </c>
      <c r="BH131" s="156">
        <f t="shared" si="6"/>
        <v>0</v>
      </c>
      <c r="BI131" s="156">
        <f t="shared" si="7"/>
        <v>0</v>
      </c>
      <c r="BJ131" s="14" t="s">
        <v>79</v>
      </c>
      <c r="BK131" s="156">
        <f t="shared" si="8"/>
        <v>0</v>
      </c>
      <c r="BL131" s="14" t="s">
        <v>190</v>
      </c>
      <c r="BM131" s="155" t="s">
        <v>335</v>
      </c>
    </row>
    <row r="132" spans="1:65" s="2" customFormat="1" ht="16.5" customHeight="1" x14ac:dyDescent="0.2">
      <c r="A132" s="26"/>
      <c r="B132" s="143"/>
      <c r="C132" s="157" t="s">
        <v>130</v>
      </c>
      <c r="D132" s="157" t="s">
        <v>224</v>
      </c>
      <c r="E132" s="158" t="s">
        <v>336</v>
      </c>
      <c r="F132" s="159" t="s">
        <v>337</v>
      </c>
      <c r="G132" s="160" t="s">
        <v>338</v>
      </c>
      <c r="H132" s="161">
        <v>1705.85</v>
      </c>
      <c r="I132" s="162"/>
      <c r="J132" s="162"/>
      <c r="K132" s="163"/>
      <c r="L132" s="164"/>
      <c r="M132" s="165" t="s">
        <v>1</v>
      </c>
      <c r="N132" s="166" t="s">
        <v>32</v>
      </c>
      <c r="O132" s="153">
        <v>0</v>
      </c>
      <c r="P132" s="153">
        <f t="shared" si="0"/>
        <v>0</v>
      </c>
      <c r="Q132" s="153">
        <v>1.4999999999999999E-4</v>
      </c>
      <c r="R132" s="153">
        <f t="shared" si="1"/>
        <v>0.25587749999999998</v>
      </c>
      <c r="S132" s="153">
        <v>0</v>
      </c>
      <c r="T132" s="154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227</v>
      </c>
      <c r="AT132" s="155" t="s">
        <v>224</v>
      </c>
      <c r="AU132" s="155" t="s">
        <v>79</v>
      </c>
      <c r="AY132" s="14" t="s">
        <v>129</v>
      </c>
      <c r="BE132" s="156">
        <f t="shared" si="3"/>
        <v>0</v>
      </c>
      <c r="BF132" s="156">
        <f t="shared" si="4"/>
        <v>0</v>
      </c>
      <c r="BG132" s="156">
        <f t="shared" si="5"/>
        <v>0</v>
      </c>
      <c r="BH132" s="156">
        <f t="shared" si="6"/>
        <v>0</v>
      </c>
      <c r="BI132" s="156">
        <f t="shared" si="7"/>
        <v>0</v>
      </c>
      <c r="BJ132" s="14" t="s">
        <v>79</v>
      </c>
      <c r="BK132" s="156">
        <f t="shared" si="8"/>
        <v>0</v>
      </c>
      <c r="BL132" s="14" t="s">
        <v>190</v>
      </c>
      <c r="BM132" s="155" t="s">
        <v>339</v>
      </c>
    </row>
    <row r="133" spans="1:65" s="2" customFormat="1" ht="24" customHeight="1" x14ac:dyDescent="0.2">
      <c r="A133" s="26"/>
      <c r="B133" s="143"/>
      <c r="C133" s="144" t="s">
        <v>155</v>
      </c>
      <c r="D133" s="144" t="s">
        <v>132</v>
      </c>
      <c r="E133" s="145" t="s">
        <v>340</v>
      </c>
      <c r="F133" s="146" t="s">
        <v>341</v>
      </c>
      <c r="G133" s="147" t="s">
        <v>232</v>
      </c>
      <c r="H133" s="148">
        <v>143.922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0</v>
      </c>
      <c r="P133" s="153">
        <f t="shared" si="0"/>
        <v>0</v>
      </c>
      <c r="Q133" s="153">
        <v>0</v>
      </c>
      <c r="R133" s="153">
        <f t="shared" si="1"/>
        <v>0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190</v>
      </c>
      <c r="AT133" s="155" t="s">
        <v>132</v>
      </c>
      <c r="AU133" s="155" t="s">
        <v>79</v>
      </c>
      <c r="AY133" s="14" t="s">
        <v>129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79</v>
      </c>
      <c r="BK133" s="156">
        <f t="shared" si="8"/>
        <v>0</v>
      </c>
      <c r="BL133" s="14" t="s">
        <v>190</v>
      </c>
      <c r="BM133" s="155" t="s">
        <v>342</v>
      </c>
    </row>
    <row r="134" spans="1:65" s="12" customFormat="1" ht="22.95" customHeight="1" x14ac:dyDescent="0.25">
      <c r="B134" s="131"/>
      <c r="D134" s="132" t="s">
        <v>65</v>
      </c>
      <c r="E134" s="141" t="s">
        <v>240</v>
      </c>
      <c r="F134" s="141" t="s">
        <v>241</v>
      </c>
      <c r="J134" s="142"/>
      <c r="L134" s="131"/>
      <c r="M134" s="135"/>
      <c r="N134" s="136"/>
      <c r="O134" s="136"/>
      <c r="P134" s="137">
        <f>SUM(P135:P137)</f>
        <v>66.689486000000002</v>
      </c>
      <c r="Q134" s="136"/>
      <c r="R134" s="137">
        <f>SUM(R135:R137)</f>
        <v>0.36494300000000002</v>
      </c>
      <c r="S134" s="136"/>
      <c r="T134" s="138">
        <f>SUM(T135:T137)</f>
        <v>0</v>
      </c>
      <c r="AR134" s="132" t="s">
        <v>79</v>
      </c>
      <c r="AT134" s="139" t="s">
        <v>65</v>
      </c>
      <c r="AU134" s="139" t="s">
        <v>73</v>
      </c>
      <c r="AY134" s="132" t="s">
        <v>129</v>
      </c>
      <c r="BK134" s="140">
        <f>SUM(BK135:BK137)</f>
        <v>0</v>
      </c>
    </row>
    <row r="135" spans="1:65" s="2" customFormat="1" ht="48" customHeight="1" x14ac:dyDescent="0.2">
      <c r="A135" s="26"/>
      <c r="B135" s="143"/>
      <c r="C135" s="144" t="s">
        <v>159</v>
      </c>
      <c r="D135" s="144" t="s">
        <v>132</v>
      </c>
      <c r="E135" s="145" t="s">
        <v>343</v>
      </c>
      <c r="F135" s="146" t="s">
        <v>344</v>
      </c>
      <c r="G135" s="147" t="s">
        <v>171</v>
      </c>
      <c r="H135" s="148">
        <v>26.7</v>
      </c>
      <c r="I135" s="149"/>
      <c r="J135" s="149"/>
      <c r="K135" s="150"/>
      <c r="L135" s="27"/>
      <c r="M135" s="151" t="s">
        <v>1</v>
      </c>
      <c r="N135" s="152" t="s">
        <v>32</v>
      </c>
      <c r="O135" s="153">
        <v>0.89617999999999998</v>
      </c>
      <c r="P135" s="153">
        <f>O135*H135</f>
        <v>23.928006</v>
      </c>
      <c r="Q135" s="153">
        <v>5.4900000000000001E-3</v>
      </c>
      <c r="R135" s="153">
        <f>Q135*H135</f>
        <v>0.14658299999999999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190</v>
      </c>
      <c r="AT135" s="155" t="s">
        <v>132</v>
      </c>
      <c r="AU135" s="155" t="s">
        <v>79</v>
      </c>
      <c r="AY135" s="14" t="s">
        <v>129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79</v>
      </c>
      <c r="BK135" s="156">
        <f>ROUND(I135*H135,2)</f>
        <v>0</v>
      </c>
      <c r="BL135" s="14" t="s">
        <v>190</v>
      </c>
      <c r="BM135" s="155" t="s">
        <v>345</v>
      </c>
    </row>
    <row r="136" spans="1:65" s="2" customFormat="1" ht="36" customHeight="1" x14ac:dyDescent="0.2">
      <c r="A136" s="26"/>
      <c r="B136" s="143"/>
      <c r="C136" s="144" t="s">
        <v>163</v>
      </c>
      <c r="D136" s="144" t="s">
        <v>132</v>
      </c>
      <c r="E136" s="145" t="s">
        <v>346</v>
      </c>
      <c r="F136" s="146" t="s">
        <v>347</v>
      </c>
      <c r="G136" s="147" t="s">
        <v>171</v>
      </c>
      <c r="H136" s="148">
        <v>51.5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0.83031999999999995</v>
      </c>
      <c r="P136" s="153">
        <f>O136*H136</f>
        <v>42.761479999999999</v>
      </c>
      <c r="Q136" s="153">
        <v>4.2399999999999998E-3</v>
      </c>
      <c r="R136" s="153">
        <f>Q136*H136</f>
        <v>0.21836</v>
      </c>
      <c r="S136" s="153">
        <v>0</v>
      </c>
      <c r="T136" s="15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190</v>
      </c>
      <c r="AT136" s="155" t="s">
        <v>132</v>
      </c>
      <c r="AU136" s="155" t="s">
        <v>79</v>
      </c>
      <c r="AY136" s="14" t="s">
        <v>129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79</v>
      </c>
      <c r="BK136" s="156">
        <f>ROUND(I136*H136,2)</f>
        <v>0</v>
      </c>
      <c r="BL136" s="14" t="s">
        <v>190</v>
      </c>
      <c r="BM136" s="155" t="s">
        <v>348</v>
      </c>
    </row>
    <row r="137" spans="1:65" s="2" customFormat="1" ht="24" customHeight="1" x14ac:dyDescent="0.2">
      <c r="A137" s="26"/>
      <c r="B137" s="143"/>
      <c r="C137" s="144" t="s">
        <v>168</v>
      </c>
      <c r="D137" s="144" t="s">
        <v>132</v>
      </c>
      <c r="E137" s="145" t="s">
        <v>349</v>
      </c>
      <c r="F137" s="146" t="s">
        <v>350</v>
      </c>
      <c r="G137" s="147" t="s">
        <v>232</v>
      </c>
      <c r="H137" s="148">
        <v>34.177</v>
      </c>
      <c r="I137" s="149"/>
      <c r="J137" s="149"/>
      <c r="K137" s="150"/>
      <c r="L137" s="27"/>
      <c r="M137" s="151" t="s">
        <v>1</v>
      </c>
      <c r="N137" s="152" t="s">
        <v>32</v>
      </c>
      <c r="O137" s="153">
        <v>0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190</v>
      </c>
      <c r="AT137" s="155" t="s">
        <v>132</v>
      </c>
      <c r="AU137" s="155" t="s">
        <v>79</v>
      </c>
      <c r="AY137" s="14" t="s">
        <v>129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79</v>
      </c>
      <c r="BK137" s="156">
        <f>ROUND(I137*H137,2)</f>
        <v>0</v>
      </c>
      <c r="BL137" s="14" t="s">
        <v>190</v>
      </c>
      <c r="BM137" s="155" t="s">
        <v>351</v>
      </c>
    </row>
    <row r="138" spans="1:65" s="12" customFormat="1" ht="22.95" customHeight="1" x14ac:dyDescent="0.25">
      <c r="B138" s="131"/>
      <c r="D138" s="132" t="s">
        <v>65</v>
      </c>
      <c r="E138" s="141" t="s">
        <v>277</v>
      </c>
      <c r="F138" s="141" t="s">
        <v>278</v>
      </c>
      <c r="J138" s="142"/>
      <c r="L138" s="131"/>
      <c r="M138" s="135"/>
      <c r="N138" s="136"/>
      <c r="O138" s="136"/>
      <c r="P138" s="137">
        <f>SUM(P139:P141)</f>
        <v>32.115566700000002</v>
      </c>
      <c r="Q138" s="136"/>
      <c r="R138" s="137">
        <f>SUM(R139:R141)</f>
        <v>0.56389590000000001</v>
      </c>
      <c r="S138" s="136"/>
      <c r="T138" s="138">
        <f>SUM(T139:T141)</f>
        <v>0</v>
      </c>
      <c r="AR138" s="132" t="s">
        <v>79</v>
      </c>
      <c r="AT138" s="139" t="s">
        <v>65</v>
      </c>
      <c r="AU138" s="139" t="s">
        <v>73</v>
      </c>
      <c r="AY138" s="132" t="s">
        <v>129</v>
      </c>
      <c r="BK138" s="140">
        <f>SUM(BK139:BK141)</f>
        <v>0</v>
      </c>
    </row>
    <row r="139" spans="1:65" s="2" customFormat="1" ht="24" customHeight="1" x14ac:dyDescent="0.2">
      <c r="A139" s="26"/>
      <c r="B139" s="143"/>
      <c r="C139" s="144" t="s">
        <v>90</v>
      </c>
      <c r="D139" s="144" t="s">
        <v>132</v>
      </c>
      <c r="E139" s="145" t="s">
        <v>352</v>
      </c>
      <c r="F139" s="146" t="s">
        <v>353</v>
      </c>
      <c r="G139" s="147" t="s">
        <v>135</v>
      </c>
      <c r="H139" s="148">
        <v>38.97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0.82411000000000001</v>
      </c>
      <c r="P139" s="153">
        <f>O139*H139</f>
        <v>32.115566700000002</v>
      </c>
      <c r="Q139" s="153">
        <v>4.2000000000000002E-4</v>
      </c>
      <c r="R139" s="153">
        <f>Q139*H139</f>
        <v>1.6367400000000001E-2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190</v>
      </c>
      <c r="AT139" s="155" t="s">
        <v>132</v>
      </c>
      <c r="AU139" s="155" t="s">
        <v>79</v>
      </c>
      <c r="AY139" s="14" t="s">
        <v>129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79</v>
      </c>
      <c r="BK139" s="156">
        <f>ROUND(I139*H139,2)</f>
        <v>0</v>
      </c>
      <c r="BL139" s="14" t="s">
        <v>190</v>
      </c>
      <c r="BM139" s="155" t="s">
        <v>354</v>
      </c>
    </row>
    <row r="140" spans="1:65" s="2" customFormat="1" ht="24" customHeight="1" x14ac:dyDescent="0.2">
      <c r="A140" s="26"/>
      <c r="B140" s="143"/>
      <c r="C140" s="157" t="s">
        <v>92</v>
      </c>
      <c r="D140" s="157" t="s">
        <v>224</v>
      </c>
      <c r="E140" s="158" t="s">
        <v>355</v>
      </c>
      <c r="F140" s="159" t="s">
        <v>356</v>
      </c>
      <c r="G140" s="160" t="s">
        <v>135</v>
      </c>
      <c r="H140" s="161">
        <v>38.97</v>
      </c>
      <c r="I140" s="162"/>
      <c r="J140" s="162"/>
      <c r="K140" s="163"/>
      <c r="L140" s="164"/>
      <c r="M140" s="165" t="s">
        <v>1</v>
      </c>
      <c r="N140" s="166" t="s">
        <v>32</v>
      </c>
      <c r="O140" s="153">
        <v>0</v>
      </c>
      <c r="P140" s="153">
        <f>O140*H140</f>
        <v>0</v>
      </c>
      <c r="Q140" s="153">
        <v>1.405E-2</v>
      </c>
      <c r="R140" s="153">
        <f>Q140*H140</f>
        <v>0.54752849999999997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227</v>
      </c>
      <c r="AT140" s="155" t="s">
        <v>224</v>
      </c>
      <c r="AU140" s="155" t="s">
        <v>79</v>
      </c>
      <c r="AY140" s="14" t="s">
        <v>129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79</v>
      </c>
      <c r="BK140" s="156">
        <f>ROUND(I140*H140,2)</f>
        <v>0</v>
      </c>
      <c r="BL140" s="14" t="s">
        <v>190</v>
      </c>
      <c r="BM140" s="155" t="s">
        <v>357</v>
      </c>
    </row>
    <row r="141" spans="1:65" s="2" customFormat="1" ht="24" customHeight="1" x14ac:dyDescent="0.2">
      <c r="A141" s="26"/>
      <c r="B141" s="143"/>
      <c r="C141" s="144" t="s">
        <v>94</v>
      </c>
      <c r="D141" s="144" t="s">
        <v>132</v>
      </c>
      <c r="E141" s="145" t="s">
        <v>317</v>
      </c>
      <c r="F141" s="146" t="s">
        <v>318</v>
      </c>
      <c r="G141" s="147" t="s">
        <v>232</v>
      </c>
      <c r="H141" s="148">
        <v>18.02</v>
      </c>
      <c r="I141" s="149"/>
      <c r="J141" s="149"/>
      <c r="K141" s="150"/>
      <c r="L141" s="27"/>
      <c r="M141" s="167" t="s">
        <v>1</v>
      </c>
      <c r="N141" s="168" t="s">
        <v>32</v>
      </c>
      <c r="O141" s="169">
        <v>0</v>
      </c>
      <c r="P141" s="169">
        <f>O141*H141</f>
        <v>0</v>
      </c>
      <c r="Q141" s="169">
        <v>0</v>
      </c>
      <c r="R141" s="169">
        <f>Q141*H141</f>
        <v>0</v>
      </c>
      <c r="S141" s="169">
        <v>0</v>
      </c>
      <c r="T141" s="17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190</v>
      </c>
      <c r="AT141" s="155" t="s">
        <v>132</v>
      </c>
      <c r="AU141" s="155" t="s">
        <v>79</v>
      </c>
      <c r="AY141" s="14" t="s">
        <v>129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79</v>
      </c>
      <c r="BK141" s="156">
        <f>ROUND(I141*H141,2)</f>
        <v>0</v>
      </c>
      <c r="BL141" s="14" t="s">
        <v>190</v>
      </c>
      <c r="BM141" s="155" t="s">
        <v>358</v>
      </c>
    </row>
    <row r="142" spans="1:65" s="2" customFormat="1" ht="6.9" customHeight="1" x14ac:dyDescent="0.2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23:K141"/>
  <mergeCells count="13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86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614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100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359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618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ROUND((SUM(BG128:BG161)),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ROUND((SUM(BH128:BH161)),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ROUND((SUM(BI128:BI161)),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100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03 - Výmena výplní otvorových konštrukcií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107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360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108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109</v>
      </c>
      <c r="E102" s="118"/>
      <c r="F102" s="118"/>
      <c r="G102" s="118"/>
      <c r="H102" s="118"/>
      <c r="I102" s="118"/>
      <c r="J102" s="119"/>
      <c r="L102" s="116"/>
    </row>
    <row r="103" spans="1:47" s="10" customFormat="1" ht="19.95" customHeight="1" x14ac:dyDescent="0.2">
      <c r="B103" s="116"/>
      <c r="D103" s="117" t="s">
        <v>110</v>
      </c>
      <c r="E103" s="118"/>
      <c r="F103" s="118"/>
      <c r="G103" s="118"/>
      <c r="H103" s="118"/>
      <c r="I103" s="118"/>
      <c r="J103" s="119"/>
      <c r="L103" s="116"/>
    </row>
    <row r="104" spans="1:47" s="9" customFormat="1" ht="24.9" customHeight="1" x14ac:dyDescent="0.2">
      <c r="B104" s="112"/>
      <c r="D104" s="113" t="s">
        <v>111</v>
      </c>
      <c r="E104" s="114"/>
      <c r="F104" s="114"/>
      <c r="G104" s="114"/>
      <c r="H104" s="114"/>
      <c r="I104" s="114"/>
      <c r="J104" s="115"/>
      <c r="L104" s="112"/>
    </row>
    <row r="105" spans="1:47" s="10" customFormat="1" ht="19.95" customHeight="1" x14ac:dyDescent="0.2">
      <c r="B105" s="116"/>
      <c r="D105" s="117" t="s">
        <v>114</v>
      </c>
      <c r="E105" s="118"/>
      <c r="F105" s="118"/>
      <c r="G105" s="118"/>
      <c r="H105" s="118"/>
      <c r="I105" s="118"/>
      <c r="J105" s="119"/>
      <c r="L105" s="116"/>
    </row>
    <row r="106" spans="1:47" s="10" customFormat="1" ht="19.95" customHeight="1" x14ac:dyDescent="0.2">
      <c r="B106" s="116"/>
      <c r="D106" s="117" t="s">
        <v>115</v>
      </c>
      <c r="E106" s="118"/>
      <c r="F106" s="118"/>
      <c r="G106" s="118"/>
      <c r="H106" s="118"/>
      <c r="I106" s="118"/>
      <c r="J106" s="119"/>
      <c r="L106" s="116"/>
    </row>
    <row r="107" spans="1:47" s="2" customFormat="1" ht="21.75" customHeight="1" x14ac:dyDescent="0.2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 x14ac:dyDescent="0.2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" customHeight="1" x14ac:dyDescent="0.2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 x14ac:dyDescent="0.2">
      <c r="A113" s="26"/>
      <c r="B113" s="27"/>
      <c r="C113" s="18" t="s">
        <v>613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 x14ac:dyDescent="0.2">
      <c r="A115" s="26"/>
      <c r="B115" s="27"/>
      <c r="C115" s="23" t="s">
        <v>11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 x14ac:dyDescent="0.2">
      <c r="A116" s="26"/>
      <c r="B116" s="27"/>
      <c r="C116" s="26"/>
      <c r="D116" s="26"/>
      <c r="E116" s="217" t="str">
        <f>E7</f>
        <v>Zníženie energeickej náročnosti objektov ZTS Sabinov a.s.                                                                                      - SO170 Obnova haly deliarne</v>
      </c>
      <c r="F116" s="218"/>
      <c r="G116" s="218"/>
      <c r="H116" s="218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 x14ac:dyDescent="0.2">
      <c r="B117" s="17"/>
      <c r="C117" s="23" t="s">
        <v>99</v>
      </c>
      <c r="L117" s="17"/>
    </row>
    <row r="118" spans="1:63" s="2" customFormat="1" ht="16.5" customHeight="1" x14ac:dyDescent="0.2">
      <c r="A118" s="26"/>
      <c r="B118" s="27"/>
      <c r="C118" s="26"/>
      <c r="D118" s="26"/>
      <c r="E118" s="217" t="s">
        <v>100</v>
      </c>
      <c r="F118" s="216"/>
      <c r="G118" s="216"/>
      <c r="H118" s="21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 x14ac:dyDescent="0.2">
      <c r="A119" s="26"/>
      <c r="B119" s="27"/>
      <c r="C119" s="23" t="s">
        <v>101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 x14ac:dyDescent="0.2">
      <c r="A120" s="26"/>
      <c r="B120" s="27"/>
      <c r="C120" s="26"/>
      <c r="D120" s="26"/>
      <c r="E120" s="192" t="str">
        <f>E11</f>
        <v>03 - Výmena výplní otvorových konštrukcií</v>
      </c>
      <c r="F120" s="216"/>
      <c r="G120" s="216"/>
      <c r="H120" s="21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 x14ac:dyDescent="0.2">
      <c r="A122" s="26"/>
      <c r="B122" s="27"/>
      <c r="C122" s="23" t="s">
        <v>14</v>
      </c>
      <c r="D122" s="26"/>
      <c r="E122" s="26"/>
      <c r="F122" s="21" t="str">
        <f>F14</f>
        <v xml:space="preserve"> </v>
      </c>
      <c r="G122" s="26"/>
      <c r="H122" s="26"/>
      <c r="I122" s="23" t="s">
        <v>16</v>
      </c>
      <c r="J122" s="49" t="str">
        <f>IF(J14="","",J14)</f>
        <v>9.12.2019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 x14ac:dyDescent="0.2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 x14ac:dyDescent="0.2">
      <c r="A124" s="26"/>
      <c r="B124" s="27"/>
      <c r="C124" s="23" t="s">
        <v>18</v>
      </c>
      <c r="D124" s="26"/>
      <c r="E124" s="26"/>
      <c r="F124" s="21" t="str">
        <f>E17</f>
        <v xml:space="preserve"> </v>
      </c>
      <c r="G124" s="26"/>
      <c r="H124" s="26"/>
      <c r="I124" s="23" t="s">
        <v>22</v>
      </c>
      <c r="J124" s="24" t="str">
        <f>E23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15" customHeight="1" x14ac:dyDescent="0.2">
      <c r="A125" s="26"/>
      <c r="B125" s="27"/>
      <c r="C125" s="23" t="s">
        <v>21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24</v>
      </c>
      <c r="J125" s="24" t="str">
        <f>E26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 x14ac:dyDescent="0.2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 x14ac:dyDescent="0.2">
      <c r="A127" s="120"/>
      <c r="B127" s="121"/>
      <c r="C127" s="122" t="s">
        <v>116</v>
      </c>
      <c r="D127" s="123" t="s">
        <v>51</v>
      </c>
      <c r="E127" s="123" t="s">
        <v>47</v>
      </c>
      <c r="F127" s="123" t="s">
        <v>48</v>
      </c>
      <c r="G127" s="123" t="s">
        <v>117</v>
      </c>
      <c r="H127" s="123" t="s">
        <v>118</v>
      </c>
      <c r="I127" s="123" t="s">
        <v>119</v>
      </c>
      <c r="J127" s="124" t="s">
        <v>104</v>
      </c>
      <c r="K127" s="125" t="s">
        <v>120</v>
      </c>
      <c r="L127" s="126"/>
      <c r="M127" s="56" t="s">
        <v>1</v>
      </c>
      <c r="N127" s="57" t="s">
        <v>30</v>
      </c>
      <c r="O127" s="57" t="s">
        <v>121</v>
      </c>
      <c r="P127" s="57" t="s">
        <v>122</v>
      </c>
      <c r="Q127" s="57" t="s">
        <v>123</v>
      </c>
      <c r="R127" s="57" t="s">
        <v>124</v>
      </c>
      <c r="S127" s="57" t="s">
        <v>125</v>
      </c>
      <c r="T127" s="58" t="s">
        <v>126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5" customHeight="1" x14ac:dyDescent="0.3">
      <c r="A128" s="26"/>
      <c r="B128" s="27"/>
      <c r="C128" s="63" t="s">
        <v>105</v>
      </c>
      <c r="D128" s="26"/>
      <c r="E128" s="26"/>
      <c r="F128" s="26"/>
      <c r="G128" s="26"/>
      <c r="H128" s="26"/>
      <c r="I128" s="26"/>
      <c r="J128" s="127"/>
      <c r="K128" s="26"/>
      <c r="L128" s="27"/>
      <c r="M128" s="59"/>
      <c r="N128" s="50"/>
      <c r="O128" s="60"/>
      <c r="P128" s="128">
        <f>P129+P146</f>
        <v>695.87424839999994</v>
      </c>
      <c r="Q128" s="60"/>
      <c r="R128" s="128">
        <f>R129+R146</f>
        <v>51.562931999999996</v>
      </c>
      <c r="S128" s="60"/>
      <c r="T128" s="129">
        <f>T129+T146</f>
        <v>0.58595675000000003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65</v>
      </c>
      <c r="AU128" s="14" t="s">
        <v>106</v>
      </c>
      <c r="BK128" s="130">
        <f>BK129+BK146</f>
        <v>0</v>
      </c>
    </row>
    <row r="129" spans="1:65" s="12" customFormat="1" ht="25.95" customHeight="1" x14ac:dyDescent="0.25">
      <c r="B129" s="131"/>
      <c r="D129" s="132" t="s">
        <v>65</v>
      </c>
      <c r="E129" s="133" t="s">
        <v>127</v>
      </c>
      <c r="F129" s="133" t="s">
        <v>128</v>
      </c>
      <c r="J129" s="134"/>
      <c r="L129" s="131"/>
      <c r="M129" s="135"/>
      <c r="N129" s="136"/>
      <c r="O129" s="136"/>
      <c r="P129" s="137">
        <f>P130+P132+P137+P144</f>
        <v>507.06255499999997</v>
      </c>
      <c r="Q129" s="136"/>
      <c r="R129" s="137">
        <f>R130+R132+R137+R144</f>
        <v>50.975271199999995</v>
      </c>
      <c r="S129" s="136"/>
      <c r="T129" s="138">
        <f>T130+T132+T137+T144</f>
        <v>0.52925</v>
      </c>
      <c r="AR129" s="132" t="s">
        <v>73</v>
      </c>
      <c r="AT129" s="139" t="s">
        <v>65</v>
      </c>
      <c r="AU129" s="139" t="s">
        <v>66</v>
      </c>
      <c r="AY129" s="132" t="s">
        <v>129</v>
      </c>
      <c r="BK129" s="140">
        <f>BK130+BK132+BK137+BK144</f>
        <v>0</v>
      </c>
    </row>
    <row r="130" spans="1:65" s="12" customFormat="1" ht="22.95" customHeight="1" x14ac:dyDescent="0.25">
      <c r="B130" s="131"/>
      <c r="D130" s="132" t="s">
        <v>65</v>
      </c>
      <c r="E130" s="141" t="s">
        <v>141</v>
      </c>
      <c r="F130" s="141" t="s">
        <v>361</v>
      </c>
      <c r="J130" s="142"/>
      <c r="L130" s="131"/>
      <c r="M130" s="135"/>
      <c r="N130" s="136"/>
      <c r="O130" s="136"/>
      <c r="P130" s="137">
        <f>P131</f>
        <v>24.27516</v>
      </c>
      <c r="Q130" s="136"/>
      <c r="R130" s="137">
        <f>R131</f>
        <v>8.5734011999999993</v>
      </c>
      <c r="S130" s="136"/>
      <c r="T130" s="138">
        <f>T131</f>
        <v>0</v>
      </c>
      <c r="AR130" s="132" t="s">
        <v>73</v>
      </c>
      <c r="AT130" s="139" t="s">
        <v>65</v>
      </c>
      <c r="AU130" s="139" t="s">
        <v>73</v>
      </c>
      <c r="AY130" s="132" t="s">
        <v>129</v>
      </c>
      <c r="BK130" s="140">
        <f>BK131</f>
        <v>0</v>
      </c>
    </row>
    <row r="131" spans="1:65" s="2" customFormat="1" ht="36" customHeight="1" x14ac:dyDescent="0.2">
      <c r="A131" s="26"/>
      <c r="B131" s="143"/>
      <c r="C131" s="144" t="s">
        <v>73</v>
      </c>
      <c r="D131" s="144" t="s">
        <v>132</v>
      </c>
      <c r="E131" s="145" t="s">
        <v>362</v>
      </c>
      <c r="F131" s="146" t="s">
        <v>363</v>
      </c>
      <c r="G131" s="147" t="s">
        <v>364</v>
      </c>
      <c r="H131" s="148">
        <v>10.92</v>
      </c>
      <c r="I131" s="149"/>
      <c r="J131" s="149"/>
      <c r="K131" s="150"/>
      <c r="L131" s="27"/>
      <c r="M131" s="151" t="s">
        <v>1</v>
      </c>
      <c r="N131" s="152" t="s">
        <v>32</v>
      </c>
      <c r="O131" s="153">
        <v>2.2229999999999999</v>
      </c>
      <c r="P131" s="153">
        <f>O131*H131</f>
        <v>24.27516</v>
      </c>
      <c r="Q131" s="153">
        <v>0.78510999999999997</v>
      </c>
      <c r="R131" s="153">
        <f>Q131*H131</f>
        <v>8.5734011999999993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136</v>
      </c>
      <c r="AT131" s="155" t="s">
        <v>132</v>
      </c>
      <c r="AU131" s="155" t="s">
        <v>79</v>
      </c>
      <c r="AY131" s="14" t="s">
        <v>129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79</v>
      </c>
      <c r="BK131" s="156">
        <f>ROUND(I131*H131,2)</f>
        <v>0</v>
      </c>
      <c r="BL131" s="14" t="s">
        <v>136</v>
      </c>
      <c r="BM131" s="155" t="s">
        <v>365</v>
      </c>
    </row>
    <row r="132" spans="1:65" s="12" customFormat="1" ht="22.95" customHeight="1" x14ac:dyDescent="0.25">
      <c r="B132" s="131"/>
      <c r="D132" s="132" t="s">
        <v>65</v>
      </c>
      <c r="E132" s="141" t="s">
        <v>130</v>
      </c>
      <c r="F132" s="141" t="s">
        <v>131</v>
      </c>
      <c r="J132" s="142"/>
      <c r="L132" s="131"/>
      <c r="M132" s="135"/>
      <c r="N132" s="136"/>
      <c r="O132" s="136"/>
      <c r="P132" s="137">
        <f>SUM(P133:P136)</f>
        <v>50.077920000000006</v>
      </c>
      <c r="Q132" s="136"/>
      <c r="R132" s="137">
        <f>SUM(R133:R136)</f>
        <v>0.95242000000000004</v>
      </c>
      <c r="S132" s="136"/>
      <c r="T132" s="138">
        <f>SUM(T133:T136)</f>
        <v>0</v>
      </c>
      <c r="AR132" s="132" t="s">
        <v>73</v>
      </c>
      <c r="AT132" s="139" t="s">
        <v>65</v>
      </c>
      <c r="AU132" s="139" t="s">
        <v>73</v>
      </c>
      <c r="AY132" s="132" t="s">
        <v>129</v>
      </c>
      <c r="BK132" s="140">
        <f>SUM(BK133:BK136)</f>
        <v>0</v>
      </c>
    </row>
    <row r="133" spans="1:65" s="2" customFormat="1" ht="24" customHeight="1" x14ac:dyDescent="0.2">
      <c r="A133" s="26"/>
      <c r="B133" s="143"/>
      <c r="C133" s="144" t="s">
        <v>79</v>
      </c>
      <c r="D133" s="144" t="s">
        <v>132</v>
      </c>
      <c r="E133" s="145" t="s">
        <v>366</v>
      </c>
      <c r="F133" s="146" t="s">
        <v>367</v>
      </c>
      <c r="G133" s="147" t="s">
        <v>171</v>
      </c>
      <c r="H133" s="148">
        <v>122.4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0.14560000000000001</v>
      </c>
      <c r="P133" s="153">
        <f>O133*H133</f>
        <v>17.821440000000003</v>
      </c>
      <c r="Q133" s="153">
        <v>2.8E-3</v>
      </c>
      <c r="R133" s="153">
        <f>Q133*H133</f>
        <v>0.34272000000000002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136</v>
      </c>
      <c r="AT133" s="155" t="s">
        <v>132</v>
      </c>
      <c r="AU133" s="155" t="s">
        <v>79</v>
      </c>
      <c r="AY133" s="14" t="s">
        <v>129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79</v>
      </c>
      <c r="BK133" s="156">
        <f>ROUND(I133*H133,2)</f>
        <v>0</v>
      </c>
      <c r="BL133" s="14" t="s">
        <v>136</v>
      </c>
      <c r="BM133" s="155" t="s">
        <v>368</v>
      </c>
    </row>
    <row r="134" spans="1:65" s="2" customFormat="1" ht="24" customHeight="1" x14ac:dyDescent="0.2">
      <c r="A134" s="26"/>
      <c r="B134" s="143"/>
      <c r="C134" s="144" t="s">
        <v>141</v>
      </c>
      <c r="D134" s="144" t="s">
        <v>132</v>
      </c>
      <c r="E134" s="145" t="s">
        <v>369</v>
      </c>
      <c r="F134" s="146" t="s">
        <v>370</v>
      </c>
      <c r="G134" s="147" t="s">
        <v>135</v>
      </c>
      <c r="H134" s="148">
        <v>67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5.1999999999999998E-2</v>
      </c>
      <c r="P134" s="153">
        <f>O134*H134</f>
        <v>3.484</v>
      </c>
      <c r="Q134" s="153">
        <v>2.3000000000000001E-4</v>
      </c>
      <c r="R134" s="153">
        <f>Q134*H134</f>
        <v>1.541E-2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136</v>
      </c>
      <c r="AT134" s="155" t="s">
        <v>132</v>
      </c>
      <c r="AU134" s="155" t="s">
        <v>79</v>
      </c>
      <c r="AY134" s="14" t="s">
        <v>129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79</v>
      </c>
      <c r="BK134" s="156">
        <f>ROUND(I134*H134,2)</f>
        <v>0</v>
      </c>
      <c r="BL134" s="14" t="s">
        <v>136</v>
      </c>
      <c r="BM134" s="155" t="s">
        <v>371</v>
      </c>
    </row>
    <row r="135" spans="1:65" s="2" customFormat="1" ht="24" customHeight="1" x14ac:dyDescent="0.2">
      <c r="A135" s="26"/>
      <c r="B135" s="143"/>
      <c r="C135" s="144" t="s">
        <v>136</v>
      </c>
      <c r="D135" s="144" t="s">
        <v>132</v>
      </c>
      <c r="E135" s="145" t="s">
        <v>372</v>
      </c>
      <c r="F135" s="146" t="s">
        <v>373</v>
      </c>
      <c r="G135" s="147" t="s">
        <v>135</v>
      </c>
      <c r="H135" s="148">
        <v>67</v>
      </c>
      <c r="I135" s="149"/>
      <c r="J135" s="149"/>
      <c r="K135" s="150"/>
      <c r="L135" s="27"/>
      <c r="M135" s="151" t="s">
        <v>1</v>
      </c>
      <c r="N135" s="152" t="s">
        <v>32</v>
      </c>
      <c r="O135" s="153">
        <v>0.31825999999999999</v>
      </c>
      <c r="P135" s="153">
        <f>O135*H135</f>
        <v>21.323419999999999</v>
      </c>
      <c r="Q135" s="153">
        <v>4.7200000000000002E-3</v>
      </c>
      <c r="R135" s="153">
        <f>Q135*H135</f>
        <v>0.31624000000000002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136</v>
      </c>
      <c r="AT135" s="155" t="s">
        <v>132</v>
      </c>
      <c r="AU135" s="155" t="s">
        <v>79</v>
      </c>
      <c r="AY135" s="14" t="s">
        <v>129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79</v>
      </c>
      <c r="BK135" s="156">
        <f>ROUND(I135*H135,2)</f>
        <v>0</v>
      </c>
      <c r="BL135" s="14" t="s">
        <v>136</v>
      </c>
      <c r="BM135" s="155" t="s">
        <v>374</v>
      </c>
    </row>
    <row r="136" spans="1:65" s="2" customFormat="1" ht="24" customHeight="1" x14ac:dyDescent="0.2">
      <c r="A136" s="26"/>
      <c r="B136" s="143"/>
      <c r="C136" s="144" t="s">
        <v>148</v>
      </c>
      <c r="D136" s="144" t="s">
        <v>132</v>
      </c>
      <c r="E136" s="145" t="s">
        <v>375</v>
      </c>
      <c r="F136" s="146" t="s">
        <v>376</v>
      </c>
      <c r="G136" s="147" t="s">
        <v>135</v>
      </c>
      <c r="H136" s="148">
        <v>67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0.11118</v>
      </c>
      <c r="P136" s="153">
        <f>O136*H136</f>
        <v>7.4490600000000002</v>
      </c>
      <c r="Q136" s="153">
        <v>4.15E-3</v>
      </c>
      <c r="R136" s="153">
        <f>Q136*H136</f>
        <v>0.27805000000000002</v>
      </c>
      <c r="S136" s="153">
        <v>0</v>
      </c>
      <c r="T136" s="15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136</v>
      </c>
      <c r="AT136" s="155" t="s">
        <v>132</v>
      </c>
      <c r="AU136" s="155" t="s">
        <v>79</v>
      </c>
      <c r="AY136" s="14" t="s">
        <v>129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79</v>
      </c>
      <c r="BK136" s="156">
        <f>ROUND(I136*H136,2)</f>
        <v>0</v>
      </c>
      <c r="BL136" s="14" t="s">
        <v>136</v>
      </c>
      <c r="BM136" s="155" t="s">
        <v>377</v>
      </c>
    </row>
    <row r="137" spans="1:65" s="12" customFormat="1" ht="22.95" customHeight="1" x14ac:dyDescent="0.25">
      <c r="B137" s="131"/>
      <c r="D137" s="132" t="s">
        <v>65</v>
      </c>
      <c r="E137" s="141" t="s">
        <v>163</v>
      </c>
      <c r="F137" s="141" t="s">
        <v>164</v>
      </c>
      <c r="J137" s="142"/>
      <c r="L137" s="131"/>
      <c r="M137" s="135"/>
      <c r="N137" s="136"/>
      <c r="O137" s="136"/>
      <c r="P137" s="137">
        <f>SUM(P138:P143)</f>
        <v>307.15805</v>
      </c>
      <c r="Q137" s="136"/>
      <c r="R137" s="137">
        <f>SUM(R138:R143)</f>
        <v>41.449449999999999</v>
      </c>
      <c r="S137" s="136"/>
      <c r="T137" s="138">
        <f>SUM(T138:T143)</f>
        <v>0.52925</v>
      </c>
      <c r="AR137" s="132" t="s">
        <v>73</v>
      </c>
      <c r="AT137" s="139" t="s">
        <v>65</v>
      </c>
      <c r="AU137" s="139" t="s">
        <v>73</v>
      </c>
      <c r="AY137" s="132" t="s">
        <v>129</v>
      </c>
      <c r="BK137" s="140">
        <f>SUM(BK138:BK143)</f>
        <v>0</v>
      </c>
    </row>
    <row r="138" spans="1:65" s="2" customFormat="1" ht="24" customHeight="1" x14ac:dyDescent="0.2">
      <c r="A138" s="26"/>
      <c r="B138" s="143"/>
      <c r="C138" s="144" t="s">
        <v>130</v>
      </c>
      <c r="D138" s="144" t="s">
        <v>132</v>
      </c>
      <c r="E138" s="145" t="s">
        <v>378</v>
      </c>
      <c r="F138" s="146" t="s">
        <v>379</v>
      </c>
      <c r="G138" s="147" t="s">
        <v>135</v>
      </c>
      <c r="H138" s="148">
        <v>805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0.14599999999999999</v>
      </c>
      <c r="P138" s="153">
        <f t="shared" ref="P138:P143" si="0">O138*H138</f>
        <v>117.52999999999999</v>
      </c>
      <c r="Q138" s="153">
        <v>2.572E-2</v>
      </c>
      <c r="R138" s="153">
        <f t="shared" ref="R138:R143" si="1">Q138*H138</f>
        <v>20.704599999999999</v>
      </c>
      <c r="S138" s="153">
        <v>0</v>
      </c>
      <c r="T138" s="154">
        <f t="shared" ref="T138:T143" si="2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136</v>
      </c>
      <c r="AT138" s="155" t="s">
        <v>132</v>
      </c>
      <c r="AU138" s="155" t="s">
        <v>79</v>
      </c>
      <c r="AY138" s="14" t="s">
        <v>129</v>
      </c>
      <c r="BE138" s="156">
        <f t="shared" ref="BE138:BE143" si="3">IF(N138="základná",J138,0)</f>
        <v>0</v>
      </c>
      <c r="BF138" s="156">
        <f t="shared" ref="BF138:BF143" si="4">IF(N138="znížená",J138,0)</f>
        <v>0</v>
      </c>
      <c r="BG138" s="156">
        <f t="shared" ref="BG138:BG143" si="5">IF(N138="zákl. prenesená",J138,0)</f>
        <v>0</v>
      </c>
      <c r="BH138" s="156">
        <f t="shared" ref="BH138:BH143" si="6">IF(N138="zníž. prenesená",J138,0)</f>
        <v>0</v>
      </c>
      <c r="BI138" s="156">
        <f t="shared" ref="BI138:BI143" si="7">IF(N138="nulová",J138,0)</f>
        <v>0</v>
      </c>
      <c r="BJ138" s="14" t="s">
        <v>79</v>
      </c>
      <c r="BK138" s="156">
        <f t="shared" ref="BK138:BK143" si="8">ROUND(I138*H138,2)</f>
        <v>0</v>
      </c>
      <c r="BL138" s="14" t="s">
        <v>136</v>
      </c>
      <c r="BM138" s="155" t="s">
        <v>380</v>
      </c>
    </row>
    <row r="139" spans="1:65" s="2" customFormat="1" ht="36" customHeight="1" x14ac:dyDescent="0.2">
      <c r="A139" s="26"/>
      <c r="B139" s="143"/>
      <c r="C139" s="144" t="s">
        <v>155</v>
      </c>
      <c r="D139" s="144" t="s">
        <v>132</v>
      </c>
      <c r="E139" s="145" t="s">
        <v>381</v>
      </c>
      <c r="F139" s="146" t="s">
        <v>382</v>
      </c>
      <c r="G139" s="147" t="s">
        <v>135</v>
      </c>
      <c r="H139" s="148">
        <v>805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6.1999999999999998E-3</v>
      </c>
      <c r="P139" s="153">
        <f t="shared" si="0"/>
        <v>4.9909999999999997</v>
      </c>
      <c r="Q139" s="153">
        <v>0</v>
      </c>
      <c r="R139" s="153">
        <f t="shared" si="1"/>
        <v>0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136</v>
      </c>
      <c r="AT139" s="155" t="s">
        <v>132</v>
      </c>
      <c r="AU139" s="155" t="s">
        <v>79</v>
      </c>
      <c r="AY139" s="14" t="s">
        <v>129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79</v>
      </c>
      <c r="BK139" s="156">
        <f t="shared" si="8"/>
        <v>0</v>
      </c>
      <c r="BL139" s="14" t="s">
        <v>136</v>
      </c>
      <c r="BM139" s="155" t="s">
        <v>383</v>
      </c>
    </row>
    <row r="140" spans="1:65" s="2" customFormat="1" ht="24" customHeight="1" x14ac:dyDescent="0.2">
      <c r="A140" s="26"/>
      <c r="B140" s="143"/>
      <c r="C140" s="144" t="s">
        <v>159</v>
      </c>
      <c r="D140" s="144" t="s">
        <v>132</v>
      </c>
      <c r="E140" s="145" t="s">
        <v>384</v>
      </c>
      <c r="F140" s="146" t="s">
        <v>385</v>
      </c>
      <c r="G140" s="147" t="s">
        <v>135</v>
      </c>
      <c r="H140" s="148">
        <v>805</v>
      </c>
      <c r="I140" s="149"/>
      <c r="J140" s="149"/>
      <c r="K140" s="150"/>
      <c r="L140" s="27"/>
      <c r="M140" s="151" t="s">
        <v>1</v>
      </c>
      <c r="N140" s="152" t="s">
        <v>32</v>
      </c>
      <c r="O140" s="153">
        <v>0.104</v>
      </c>
      <c r="P140" s="153">
        <f t="shared" si="0"/>
        <v>83.72</v>
      </c>
      <c r="Q140" s="153">
        <v>2.572E-2</v>
      </c>
      <c r="R140" s="153">
        <f t="shared" si="1"/>
        <v>20.704599999999999</v>
      </c>
      <c r="S140" s="153">
        <v>0</v>
      </c>
      <c r="T140" s="15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136</v>
      </c>
      <c r="AT140" s="155" t="s">
        <v>132</v>
      </c>
      <c r="AU140" s="155" t="s">
        <v>79</v>
      </c>
      <c r="AY140" s="14" t="s">
        <v>129</v>
      </c>
      <c r="BE140" s="156">
        <f t="shared" si="3"/>
        <v>0</v>
      </c>
      <c r="BF140" s="156">
        <f t="shared" si="4"/>
        <v>0</v>
      </c>
      <c r="BG140" s="156">
        <f t="shared" si="5"/>
        <v>0</v>
      </c>
      <c r="BH140" s="156">
        <f t="shared" si="6"/>
        <v>0</v>
      </c>
      <c r="BI140" s="156">
        <f t="shared" si="7"/>
        <v>0</v>
      </c>
      <c r="BJ140" s="14" t="s">
        <v>79</v>
      </c>
      <c r="BK140" s="156">
        <f t="shared" si="8"/>
        <v>0</v>
      </c>
      <c r="BL140" s="14" t="s">
        <v>136</v>
      </c>
      <c r="BM140" s="155" t="s">
        <v>386</v>
      </c>
    </row>
    <row r="141" spans="1:65" s="2" customFormat="1" ht="16.5" customHeight="1" x14ac:dyDescent="0.2">
      <c r="A141" s="26"/>
      <c r="B141" s="143"/>
      <c r="C141" s="144" t="s">
        <v>163</v>
      </c>
      <c r="D141" s="144" t="s">
        <v>132</v>
      </c>
      <c r="E141" s="145" t="s">
        <v>387</v>
      </c>
      <c r="F141" s="146" t="s">
        <v>388</v>
      </c>
      <c r="G141" s="147" t="s">
        <v>135</v>
      </c>
      <c r="H141" s="148">
        <v>805</v>
      </c>
      <c r="I141" s="149"/>
      <c r="J141" s="149"/>
      <c r="K141" s="150"/>
      <c r="L141" s="27"/>
      <c r="M141" s="151" t="s">
        <v>1</v>
      </c>
      <c r="N141" s="152" t="s">
        <v>32</v>
      </c>
      <c r="O141" s="153">
        <v>4.0129999999999999E-2</v>
      </c>
      <c r="P141" s="153">
        <f t="shared" si="0"/>
        <v>32.304650000000002</v>
      </c>
      <c r="Q141" s="153">
        <v>5.0000000000000002E-5</v>
      </c>
      <c r="R141" s="153">
        <f t="shared" si="1"/>
        <v>4.0250000000000001E-2</v>
      </c>
      <c r="S141" s="153">
        <v>0</v>
      </c>
      <c r="T141" s="15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136</v>
      </c>
      <c r="AT141" s="155" t="s">
        <v>132</v>
      </c>
      <c r="AU141" s="155" t="s">
        <v>79</v>
      </c>
      <c r="AY141" s="14" t="s">
        <v>129</v>
      </c>
      <c r="BE141" s="156">
        <f t="shared" si="3"/>
        <v>0</v>
      </c>
      <c r="BF141" s="156">
        <f t="shared" si="4"/>
        <v>0</v>
      </c>
      <c r="BG141" s="156">
        <f t="shared" si="5"/>
        <v>0</v>
      </c>
      <c r="BH141" s="156">
        <f t="shared" si="6"/>
        <v>0</v>
      </c>
      <c r="BI141" s="156">
        <f t="shared" si="7"/>
        <v>0</v>
      </c>
      <c r="BJ141" s="14" t="s">
        <v>79</v>
      </c>
      <c r="BK141" s="156">
        <f t="shared" si="8"/>
        <v>0</v>
      </c>
      <c r="BL141" s="14" t="s">
        <v>136</v>
      </c>
      <c r="BM141" s="155" t="s">
        <v>389</v>
      </c>
    </row>
    <row r="142" spans="1:65" s="2" customFormat="1" ht="16.5" customHeight="1" x14ac:dyDescent="0.2">
      <c r="A142" s="26"/>
      <c r="B142" s="143"/>
      <c r="C142" s="144" t="s">
        <v>168</v>
      </c>
      <c r="D142" s="144" t="s">
        <v>132</v>
      </c>
      <c r="E142" s="145" t="s">
        <v>390</v>
      </c>
      <c r="F142" s="146" t="s">
        <v>391</v>
      </c>
      <c r="G142" s="147" t="s">
        <v>135</v>
      </c>
      <c r="H142" s="148">
        <v>805</v>
      </c>
      <c r="I142" s="149"/>
      <c r="J142" s="149"/>
      <c r="K142" s="150"/>
      <c r="L142" s="27"/>
      <c r="M142" s="151" t="s">
        <v>1</v>
      </c>
      <c r="N142" s="152" t="s">
        <v>32</v>
      </c>
      <c r="O142" s="153">
        <v>0.04</v>
      </c>
      <c r="P142" s="153">
        <f t="shared" si="0"/>
        <v>32.200000000000003</v>
      </c>
      <c r="Q142" s="153">
        <v>0</v>
      </c>
      <c r="R142" s="153">
        <f t="shared" si="1"/>
        <v>0</v>
      </c>
      <c r="S142" s="153">
        <v>0</v>
      </c>
      <c r="T142" s="154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136</v>
      </c>
      <c r="AT142" s="155" t="s">
        <v>132</v>
      </c>
      <c r="AU142" s="155" t="s">
        <v>79</v>
      </c>
      <c r="AY142" s="14" t="s">
        <v>129</v>
      </c>
      <c r="BE142" s="156">
        <f t="shared" si="3"/>
        <v>0</v>
      </c>
      <c r="BF142" s="156">
        <f t="shared" si="4"/>
        <v>0</v>
      </c>
      <c r="BG142" s="156">
        <f t="shared" si="5"/>
        <v>0</v>
      </c>
      <c r="BH142" s="156">
        <f t="shared" si="6"/>
        <v>0</v>
      </c>
      <c r="BI142" s="156">
        <f t="shared" si="7"/>
        <v>0</v>
      </c>
      <c r="BJ142" s="14" t="s">
        <v>79</v>
      </c>
      <c r="BK142" s="156">
        <f t="shared" si="8"/>
        <v>0</v>
      </c>
      <c r="BL142" s="14" t="s">
        <v>136</v>
      </c>
      <c r="BM142" s="155" t="s">
        <v>392</v>
      </c>
    </row>
    <row r="143" spans="1:65" s="2" customFormat="1" ht="16.5" customHeight="1" x14ac:dyDescent="0.2">
      <c r="A143" s="26"/>
      <c r="B143" s="143"/>
      <c r="C143" s="144" t="s">
        <v>90</v>
      </c>
      <c r="D143" s="144" t="s">
        <v>132</v>
      </c>
      <c r="E143" s="145" t="s">
        <v>393</v>
      </c>
      <c r="F143" s="146" t="s">
        <v>394</v>
      </c>
      <c r="G143" s="147" t="s">
        <v>171</v>
      </c>
      <c r="H143" s="148">
        <v>105.85</v>
      </c>
      <c r="I143" s="149"/>
      <c r="J143" s="149"/>
      <c r="K143" s="150"/>
      <c r="L143" s="27"/>
      <c r="M143" s="151" t="s">
        <v>1</v>
      </c>
      <c r="N143" s="152" t="s">
        <v>32</v>
      </c>
      <c r="O143" s="153">
        <v>0.34399999999999997</v>
      </c>
      <c r="P143" s="153">
        <f t="shared" si="0"/>
        <v>36.412399999999998</v>
      </c>
      <c r="Q143" s="153">
        <v>0</v>
      </c>
      <c r="R143" s="153">
        <f t="shared" si="1"/>
        <v>0</v>
      </c>
      <c r="S143" s="153">
        <v>5.0000000000000001E-3</v>
      </c>
      <c r="T143" s="154">
        <f t="shared" si="2"/>
        <v>0.52925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136</v>
      </c>
      <c r="AT143" s="155" t="s">
        <v>132</v>
      </c>
      <c r="AU143" s="155" t="s">
        <v>79</v>
      </c>
      <c r="AY143" s="14" t="s">
        <v>129</v>
      </c>
      <c r="BE143" s="156">
        <f t="shared" si="3"/>
        <v>0</v>
      </c>
      <c r="BF143" s="156">
        <f t="shared" si="4"/>
        <v>0</v>
      </c>
      <c r="BG143" s="156">
        <f t="shared" si="5"/>
        <v>0</v>
      </c>
      <c r="BH143" s="156">
        <f t="shared" si="6"/>
        <v>0</v>
      </c>
      <c r="BI143" s="156">
        <f t="shared" si="7"/>
        <v>0</v>
      </c>
      <c r="BJ143" s="14" t="s">
        <v>79</v>
      </c>
      <c r="BK143" s="156">
        <f t="shared" si="8"/>
        <v>0</v>
      </c>
      <c r="BL143" s="14" t="s">
        <v>136</v>
      </c>
      <c r="BM143" s="155" t="s">
        <v>395</v>
      </c>
    </row>
    <row r="144" spans="1:65" s="12" customFormat="1" ht="22.95" customHeight="1" x14ac:dyDescent="0.25">
      <c r="B144" s="131"/>
      <c r="D144" s="132" t="s">
        <v>65</v>
      </c>
      <c r="E144" s="141" t="s">
        <v>209</v>
      </c>
      <c r="F144" s="141" t="s">
        <v>210</v>
      </c>
      <c r="J144" s="142"/>
      <c r="L144" s="131"/>
      <c r="M144" s="135"/>
      <c r="N144" s="136"/>
      <c r="O144" s="136"/>
      <c r="P144" s="137">
        <f>P145</f>
        <v>125.55142500000001</v>
      </c>
      <c r="Q144" s="136"/>
      <c r="R144" s="137">
        <f>R145</f>
        <v>0</v>
      </c>
      <c r="S144" s="136"/>
      <c r="T144" s="138">
        <f>T145</f>
        <v>0</v>
      </c>
      <c r="AR144" s="132" t="s">
        <v>73</v>
      </c>
      <c r="AT144" s="139" t="s">
        <v>65</v>
      </c>
      <c r="AU144" s="139" t="s">
        <v>73</v>
      </c>
      <c r="AY144" s="132" t="s">
        <v>129</v>
      </c>
      <c r="BK144" s="140">
        <f>BK145</f>
        <v>0</v>
      </c>
    </row>
    <row r="145" spans="1:65" s="2" customFormat="1" ht="24" customHeight="1" x14ac:dyDescent="0.2">
      <c r="A145" s="26"/>
      <c r="B145" s="143"/>
      <c r="C145" s="144" t="s">
        <v>92</v>
      </c>
      <c r="D145" s="144" t="s">
        <v>132</v>
      </c>
      <c r="E145" s="145" t="s">
        <v>212</v>
      </c>
      <c r="F145" s="146" t="s">
        <v>213</v>
      </c>
      <c r="G145" s="147" t="s">
        <v>184</v>
      </c>
      <c r="H145" s="148">
        <v>50.975000000000001</v>
      </c>
      <c r="I145" s="149"/>
      <c r="J145" s="149"/>
      <c r="K145" s="150"/>
      <c r="L145" s="27"/>
      <c r="M145" s="151" t="s">
        <v>1</v>
      </c>
      <c r="N145" s="152" t="s">
        <v>32</v>
      </c>
      <c r="O145" s="153">
        <v>2.4630000000000001</v>
      </c>
      <c r="P145" s="153">
        <f>O145*H145</f>
        <v>125.55142500000001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136</v>
      </c>
      <c r="AT145" s="155" t="s">
        <v>132</v>
      </c>
      <c r="AU145" s="155" t="s">
        <v>79</v>
      </c>
      <c r="AY145" s="14" t="s">
        <v>129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79</v>
      </c>
      <c r="BK145" s="156">
        <f>ROUND(I145*H145,2)</f>
        <v>0</v>
      </c>
      <c r="BL145" s="14" t="s">
        <v>136</v>
      </c>
      <c r="BM145" s="155" t="s">
        <v>396</v>
      </c>
    </row>
    <row r="146" spans="1:65" s="12" customFormat="1" ht="25.95" customHeight="1" x14ac:dyDescent="0.25">
      <c r="B146" s="131"/>
      <c r="D146" s="132" t="s">
        <v>65</v>
      </c>
      <c r="E146" s="133" t="s">
        <v>215</v>
      </c>
      <c r="F146" s="133" t="s">
        <v>216</v>
      </c>
      <c r="J146" s="134"/>
      <c r="L146" s="131"/>
      <c r="M146" s="135"/>
      <c r="N146" s="136"/>
      <c r="O146" s="136"/>
      <c r="P146" s="137">
        <f>P147+P152</f>
        <v>188.81169339999997</v>
      </c>
      <c r="Q146" s="136"/>
      <c r="R146" s="137">
        <f>R147+R152</f>
        <v>0.58766079999999998</v>
      </c>
      <c r="S146" s="136"/>
      <c r="T146" s="138">
        <f>T147+T152</f>
        <v>5.6706750000000007E-2</v>
      </c>
      <c r="AR146" s="132" t="s">
        <v>79</v>
      </c>
      <c r="AT146" s="139" t="s">
        <v>65</v>
      </c>
      <c r="AU146" s="139" t="s">
        <v>66</v>
      </c>
      <c r="AY146" s="132" t="s">
        <v>129</v>
      </c>
      <c r="BK146" s="140">
        <f>BK147+BK152</f>
        <v>0</v>
      </c>
    </row>
    <row r="147" spans="1:65" s="12" customFormat="1" ht="22.95" customHeight="1" x14ac:dyDescent="0.25">
      <c r="B147" s="131"/>
      <c r="D147" s="132" t="s">
        <v>65</v>
      </c>
      <c r="E147" s="141" t="s">
        <v>240</v>
      </c>
      <c r="F147" s="141" t="s">
        <v>241</v>
      </c>
      <c r="J147" s="142"/>
      <c r="L147" s="131"/>
      <c r="M147" s="135"/>
      <c r="N147" s="136"/>
      <c r="O147" s="136"/>
      <c r="P147" s="137">
        <f>SUM(P148:P151)</f>
        <v>57.292455000000004</v>
      </c>
      <c r="Q147" s="136"/>
      <c r="R147" s="137">
        <f>SUM(R148:R151)</f>
        <v>0.28032000000000001</v>
      </c>
      <c r="S147" s="136"/>
      <c r="T147" s="138">
        <f>SUM(T148:T151)</f>
        <v>5.6706750000000007E-2</v>
      </c>
      <c r="AR147" s="132" t="s">
        <v>79</v>
      </c>
      <c r="AT147" s="139" t="s">
        <v>65</v>
      </c>
      <c r="AU147" s="139" t="s">
        <v>73</v>
      </c>
      <c r="AY147" s="132" t="s">
        <v>129</v>
      </c>
      <c r="BK147" s="140">
        <f>SUM(BK148:BK151)</f>
        <v>0</v>
      </c>
    </row>
    <row r="148" spans="1:65" s="2" customFormat="1" ht="24" customHeight="1" x14ac:dyDescent="0.2">
      <c r="A148" s="26"/>
      <c r="B148" s="143"/>
      <c r="C148" s="144" t="s">
        <v>94</v>
      </c>
      <c r="D148" s="144" t="s">
        <v>132</v>
      </c>
      <c r="E148" s="145" t="s">
        <v>397</v>
      </c>
      <c r="F148" s="146" t="s">
        <v>398</v>
      </c>
      <c r="G148" s="147" t="s">
        <v>171</v>
      </c>
      <c r="H148" s="148">
        <v>32</v>
      </c>
      <c r="I148" s="149"/>
      <c r="J148" s="149"/>
      <c r="K148" s="150"/>
      <c r="L148" s="27"/>
      <c r="M148" s="151" t="s">
        <v>1</v>
      </c>
      <c r="N148" s="152" t="s">
        <v>32</v>
      </c>
      <c r="O148" s="153">
        <v>0.56398000000000004</v>
      </c>
      <c r="P148" s="153">
        <f>O148*H148</f>
        <v>18.047360000000001</v>
      </c>
      <c r="Q148" s="153">
        <v>2.9199999999999999E-3</v>
      </c>
      <c r="R148" s="153">
        <f>Q148*H148</f>
        <v>9.3439999999999995E-2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190</v>
      </c>
      <c r="AT148" s="155" t="s">
        <v>132</v>
      </c>
      <c r="AU148" s="155" t="s">
        <v>79</v>
      </c>
      <c r="AY148" s="14" t="s">
        <v>129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79</v>
      </c>
      <c r="BK148" s="156">
        <f>ROUND(I148*H148,2)</f>
        <v>0</v>
      </c>
      <c r="BL148" s="14" t="s">
        <v>190</v>
      </c>
      <c r="BM148" s="155" t="s">
        <v>399</v>
      </c>
    </row>
    <row r="149" spans="1:65" s="2" customFormat="1" ht="24" customHeight="1" x14ac:dyDescent="0.2">
      <c r="A149" s="26"/>
      <c r="B149" s="143"/>
      <c r="C149" s="144" t="s">
        <v>96</v>
      </c>
      <c r="D149" s="144" t="s">
        <v>132</v>
      </c>
      <c r="E149" s="145" t="s">
        <v>400</v>
      </c>
      <c r="F149" s="146" t="s">
        <v>401</v>
      </c>
      <c r="G149" s="147" t="s">
        <v>171</v>
      </c>
      <c r="H149" s="148">
        <v>42.005000000000003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7.4999999999999997E-2</v>
      </c>
      <c r="P149" s="153">
        <f>O149*H149</f>
        <v>3.1503749999999999</v>
      </c>
      <c r="Q149" s="153">
        <v>0</v>
      </c>
      <c r="R149" s="153">
        <f>Q149*H149</f>
        <v>0</v>
      </c>
      <c r="S149" s="153">
        <v>1.3500000000000001E-3</v>
      </c>
      <c r="T149" s="154">
        <f>S149*H149</f>
        <v>5.6706750000000007E-2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190</v>
      </c>
      <c r="AT149" s="155" t="s">
        <v>132</v>
      </c>
      <c r="AU149" s="155" t="s">
        <v>79</v>
      </c>
      <c r="AY149" s="14" t="s">
        <v>129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79</v>
      </c>
      <c r="BK149" s="156">
        <f>ROUND(I149*H149,2)</f>
        <v>0</v>
      </c>
      <c r="BL149" s="14" t="s">
        <v>190</v>
      </c>
      <c r="BM149" s="155" t="s">
        <v>402</v>
      </c>
    </row>
    <row r="150" spans="1:65" s="2" customFormat="1" ht="24" customHeight="1" x14ac:dyDescent="0.2">
      <c r="A150" s="26"/>
      <c r="B150" s="143"/>
      <c r="C150" s="144" t="s">
        <v>186</v>
      </c>
      <c r="D150" s="144" t="s">
        <v>132</v>
      </c>
      <c r="E150" s="145" t="s">
        <v>403</v>
      </c>
      <c r="F150" s="146" t="s">
        <v>404</v>
      </c>
      <c r="G150" s="147" t="s">
        <v>171</v>
      </c>
      <c r="H150" s="148">
        <v>64</v>
      </c>
      <c r="I150" s="149"/>
      <c r="J150" s="149"/>
      <c r="K150" s="150"/>
      <c r="L150" s="27"/>
      <c r="M150" s="151" t="s">
        <v>1</v>
      </c>
      <c r="N150" s="152" t="s">
        <v>32</v>
      </c>
      <c r="O150" s="153">
        <v>0.56398000000000004</v>
      </c>
      <c r="P150" s="153">
        <f>O150*H150</f>
        <v>36.094720000000002</v>
      </c>
      <c r="Q150" s="153">
        <v>2.9199999999999999E-3</v>
      </c>
      <c r="R150" s="153">
        <f>Q150*H150</f>
        <v>0.18687999999999999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190</v>
      </c>
      <c r="AT150" s="155" t="s">
        <v>132</v>
      </c>
      <c r="AU150" s="155" t="s">
        <v>79</v>
      </c>
      <c r="AY150" s="14" t="s">
        <v>129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79</v>
      </c>
      <c r="BK150" s="156">
        <f>ROUND(I150*H150,2)</f>
        <v>0</v>
      </c>
      <c r="BL150" s="14" t="s">
        <v>190</v>
      </c>
      <c r="BM150" s="155" t="s">
        <v>405</v>
      </c>
    </row>
    <row r="151" spans="1:65" s="2" customFormat="1" ht="24" customHeight="1" x14ac:dyDescent="0.2">
      <c r="A151" s="26"/>
      <c r="B151" s="143"/>
      <c r="C151" s="144" t="s">
        <v>190</v>
      </c>
      <c r="D151" s="144" t="s">
        <v>132</v>
      </c>
      <c r="E151" s="145" t="s">
        <v>274</v>
      </c>
      <c r="F151" s="146" t="s">
        <v>275</v>
      </c>
      <c r="G151" s="147" t="s">
        <v>232</v>
      </c>
      <c r="H151" s="148">
        <v>13.728999999999999</v>
      </c>
      <c r="I151" s="149"/>
      <c r="J151" s="149"/>
      <c r="K151" s="150"/>
      <c r="L151" s="27"/>
      <c r="M151" s="151" t="s">
        <v>1</v>
      </c>
      <c r="N151" s="152" t="s">
        <v>32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190</v>
      </c>
      <c r="AT151" s="155" t="s">
        <v>132</v>
      </c>
      <c r="AU151" s="155" t="s">
        <v>79</v>
      </c>
      <c r="AY151" s="14" t="s">
        <v>129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79</v>
      </c>
      <c r="BK151" s="156">
        <f>ROUND(I151*H151,2)</f>
        <v>0</v>
      </c>
      <c r="BL151" s="14" t="s">
        <v>190</v>
      </c>
      <c r="BM151" s="155" t="s">
        <v>406</v>
      </c>
    </row>
    <row r="152" spans="1:65" s="12" customFormat="1" ht="22.95" customHeight="1" x14ac:dyDescent="0.25">
      <c r="B152" s="131"/>
      <c r="D152" s="132" t="s">
        <v>65</v>
      </c>
      <c r="E152" s="141" t="s">
        <v>277</v>
      </c>
      <c r="F152" s="141" t="s">
        <v>278</v>
      </c>
      <c r="J152" s="142"/>
      <c r="L152" s="131"/>
      <c r="M152" s="135"/>
      <c r="N152" s="136"/>
      <c r="O152" s="136"/>
      <c r="P152" s="137">
        <f>SUM(P153:P161)</f>
        <v>131.51923839999998</v>
      </c>
      <c r="Q152" s="136"/>
      <c r="R152" s="137">
        <f>SUM(R153:R161)</f>
        <v>0.30734079999999997</v>
      </c>
      <c r="S152" s="136"/>
      <c r="T152" s="138">
        <f>SUM(T153:T161)</f>
        <v>0</v>
      </c>
      <c r="AR152" s="132" t="s">
        <v>79</v>
      </c>
      <c r="AT152" s="139" t="s">
        <v>65</v>
      </c>
      <c r="AU152" s="139" t="s">
        <v>73</v>
      </c>
      <c r="AY152" s="132" t="s">
        <v>129</v>
      </c>
      <c r="BK152" s="140">
        <f>SUM(BK153:BK161)</f>
        <v>0</v>
      </c>
    </row>
    <row r="153" spans="1:65" s="2" customFormat="1" ht="24" customHeight="1" x14ac:dyDescent="0.2">
      <c r="A153" s="26"/>
      <c r="B153" s="143"/>
      <c r="C153" s="144" t="s">
        <v>194</v>
      </c>
      <c r="D153" s="144" t="s">
        <v>132</v>
      </c>
      <c r="E153" s="145" t="s">
        <v>407</v>
      </c>
      <c r="F153" s="146" t="s">
        <v>408</v>
      </c>
      <c r="G153" s="147" t="s">
        <v>171</v>
      </c>
      <c r="H153" s="148">
        <v>122.24</v>
      </c>
      <c r="I153" s="149"/>
      <c r="J153" s="149"/>
      <c r="K153" s="150"/>
      <c r="L153" s="27"/>
      <c r="M153" s="151" t="s">
        <v>1</v>
      </c>
      <c r="N153" s="152" t="s">
        <v>32</v>
      </c>
      <c r="O153" s="153">
        <v>1.0759099999999999</v>
      </c>
      <c r="P153" s="153">
        <f t="shared" ref="P153:P161" si="9">O153*H153</f>
        <v>131.51923839999998</v>
      </c>
      <c r="Q153" s="153">
        <v>2.1000000000000001E-4</v>
      </c>
      <c r="R153" s="153">
        <f t="shared" ref="R153:R161" si="10">Q153*H153</f>
        <v>2.5670399999999999E-2</v>
      </c>
      <c r="S153" s="153">
        <v>0</v>
      </c>
      <c r="T153" s="154">
        <f t="shared" ref="T153:T161" si="11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190</v>
      </c>
      <c r="AT153" s="155" t="s">
        <v>132</v>
      </c>
      <c r="AU153" s="155" t="s">
        <v>79</v>
      </c>
      <c r="AY153" s="14" t="s">
        <v>129</v>
      </c>
      <c r="BE153" s="156">
        <f t="shared" ref="BE153:BE161" si="12">IF(N153="základná",J153,0)</f>
        <v>0</v>
      </c>
      <c r="BF153" s="156">
        <f t="shared" ref="BF153:BF161" si="13">IF(N153="znížená",J153,0)</f>
        <v>0</v>
      </c>
      <c r="BG153" s="156">
        <f t="shared" ref="BG153:BG161" si="14">IF(N153="zákl. prenesená",J153,0)</f>
        <v>0</v>
      </c>
      <c r="BH153" s="156">
        <f t="shared" ref="BH153:BH161" si="15">IF(N153="zníž. prenesená",J153,0)</f>
        <v>0</v>
      </c>
      <c r="BI153" s="156">
        <f t="shared" ref="BI153:BI161" si="16">IF(N153="nulová",J153,0)</f>
        <v>0</v>
      </c>
      <c r="BJ153" s="14" t="s">
        <v>79</v>
      </c>
      <c r="BK153" s="156">
        <f t="shared" ref="BK153:BK161" si="17">ROUND(I153*H153,2)</f>
        <v>0</v>
      </c>
      <c r="BL153" s="14" t="s">
        <v>190</v>
      </c>
      <c r="BM153" s="155" t="s">
        <v>409</v>
      </c>
    </row>
    <row r="154" spans="1:65" s="2" customFormat="1" ht="36" customHeight="1" x14ac:dyDescent="0.2">
      <c r="A154" s="26"/>
      <c r="B154" s="143"/>
      <c r="C154" s="157" t="s">
        <v>198</v>
      </c>
      <c r="D154" s="157" t="s">
        <v>224</v>
      </c>
      <c r="E154" s="158" t="s">
        <v>410</v>
      </c>
      <c r="F154" s="159" t="s">
        <v>411</v>
      </c>
      <c r="G154" s="160" t="s">
        <v>171</v>
      </c>
      <c r="H154" s="161">
        <v>128.352</v>
      </c>
      <c r="I154" s="162"/>
      <c r="J154" s="162"/>
      <c r="K154" s="163"/>
      <c r="L154" s="164"/>
      <c r="M154" s="165" t="s">
        <v>1</v>
      </c>
      <c r="N154" s="166" t="s">
        <v>32</v>
      </c>
      <c r="O154" s="153">
        <v>0</v>
      </c>
      <c r="P154" s="153">
        <f t="shared" si="9"/>
        <v>0</v>
      </c>
      <c r="Q154" s="153">
        <v>1E-4</v>
      </c>
      <c r="R154" s="153">
        <f t="shared" si="10"/>
        <v>1.2835200000000001E-2</v>
      </c>
      <c r="S154" s="153">
        <v>0</v>
      </c>
      <c r="T154" s="154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227</v>
      </c>
      <c r="AT154" s="155" t="s">
        <v>224</v>
      </c>
      <c r="AU154" s="155" t="s">
        <v>79</v>
      </c>
      <c r="AY154" s="14" t="s">
        <v>129</v>
      </c>
      <c r="BE154" s="156">
        <f t="shared" si="12"/>
        <v>0</v>
      </c>
      <c r="BF154" s="156">
        <f t="shared" si="13"/>
        <v>0</v>
      </c>
      <c r="BG154" s="156">
        <f t="shared" si="14"/>
        <v>0</v>
      </c>
      <c r="BH154" s="156">
        <f t="shared" si="15"/>
        <v>0</v>
      </c>
      <c r="BI154" s="156">
        <f t="shared" si="16"/>
        <v>0</v>
      </c>
      <c r="BJ154" s="14" t="s">
        <v>79</v>
      </c>
      <c r="BK154" s="156">
        <f t="shared" si="17"/>
        <v>0</v>
      </c>
      <c r="BL154" s="14" t="s">
        <v>190</v>
      </c>
      <c r="BM154" s="155" t="s">
        <v>412</v>
      </c>
    </row>
    <row r="155" spans="1:65" s="2" customFormat="1" ht="36" customHeight="1" x14ac:dyDescent="0.2">
      <c r="A155" s="26"/>
      <c r="B155" s="143"/>
      <c r="C155" s="157" t="s">
        <v>202</v>
      </c>
      <c r="D155" s="157" t="s">
        <v>224</v>
      </c>
      <c r="E155" s="158" t="s">
        <v>413</v>
      </c>
      <c r="F155" s="159" t="s">
        <v>414</v>
      </c>
      <c r="G155" s="160" t="s">
        <v>171</v>
      </c>
      <c r="H155" s="161">
        <v>128.352</v>
      </c>
      <c r="I155" s="162"/>
      <c r="J155" s="162"/>
      <c r="K155" s="163"/>
      <c r="L155" s="164"/>
      <c r="M155" s="165" t="s">
        <v>1</v>
      </c>
      <c r="N155" s="166" t="s">
        <v>32</v>
      </c>
      <c r="O155" s="153">
        <v>0</v>
      </c>
      <c r="P155" s="153">
        <f t="shared" si="9"/>
        <v>0</v>
      </c>
      <c r="Q155" s="153">
        <v>1E-4</v>
      </c>
      <c r="R155" s="153">
        <f t="shared" si="10"/>
        <v>1.2835200000000001E-2</v>
      </c>
      <c r="S155" s="153">
        <v>0</v>
      </c>
      <c r="T155" s="154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227</v>
      </c>
      <c r="AT155" s="155" t="s">
        <v>224</v>
      </c>
      <c r="AU155" s="155" t="s">
        <v>79</v>
      </c>
      <c r="AY155" s="14" t="s">
        <v>129</v>
      </c>
      <c r="BE155" s="156">
        <f t="shared" si="12"/>
        <v>0</v>
      </c>
      <c r="BF155" s="156">
        <f t="shared" si="13"/>
        <v>0</v>
      </c>
      <c r="BG155" s="156">
        <f t="shared" si="14"/>
        <v>0</v>
      </c>
      <c r="BH155" s="156">
        <f t="shared" si="15"/>
        <v>0</v>
      </c>
      <c r="BI155" s="156">
        <f t="shared" si="16"/>
        <v>0</v>
      </c>
      <c r="BJ155" s="14" t="s">
        <v>79</v>
      </c>
      <c r="BK155" s="156">
        <f t="shared" si="17"/>
        <v>0</v>
      </c>
      <c r="BL155" s="14" t="s">
        <v>190</v>
      </c>
      <c r="BM155" s="155" t="s">
        <v>415</v>
      </c>
    </row>
    <row r="156" spans="1:65" s="2" customFormat="1" ht="24" customHeight="1" x14ac:dyDescent="0.2">
      <c r="A156" s="26"/>
      <c r="B156" s="143"/>
      <c r="C156" s="157" t="s">
        <v>7</v>
      </c>
      <c r="D156" s="157" t="s">
        <v>224</v>
      </c>
      <c r="E156" s="158" t="s">
        <v>416</v>
      </c>
      <c r="F156" s="159" t="s">
        <v>417</v>
      </c>
      <c r="G156" s="160" t="s">
        <v>338</v>
      </c>
      <c r="H156" s="161">
        <v>2</v>
      </c>
      <c r="I156" s="162"/>
      <c r="J156" s="162"/>
      <c r="K156" s="163"/>
      <c r="L156" s="164"/>
      <c r="M156" s="165" t="s">
        <v>1</v>
      </c>
      <c r="N156" s="166" t="s">
        <v>32</v>
      </c>
      <c r="O156" s="153">
        <v>0</v>
      </c>
      <c r="P156" s="153">
        <f t="shared" si="9"/>
        <v>0</v>
      </c>
      <c r="Q156" s="153">
        <v>3.2000000000000001E-2</v>
      </c>
      <c r="R156" s="153">
        <f t="shared" si="10"/>
        <v>6.4000000000000001E-2</v>
      </c>
      <c r="S156" s="153">
        <v>0</v>
      </c>
      <c r="T156" s="154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227</v>
      </c>
      <c r="AT156" s="155" t="s">
        <v>224</v>
      </c>
      <c r="AU156" s="155" t="s">
        <v>79</v>
      </c>
      <c r="AY156" s="14" t="s">
        <v>129</v>
      </c>
      <c r="BE156" s="156">
        <f t="shared" si="12"/>
        <v>0</v>
      </c>
      <c r="BF156" s="156">
        <f t="shared" si="13"/>
        <v>0</v>
      </c>
      <c r="BG156" s="156">
        <f t="shared" si="14"/>
        <v>0</v>
      </c>
      <c r="BH156" s="156">
        <f t="shared" si="15"/>
        <v>0</v>
      </c>
      <c r="BI156" s="156">
        <f t="shared" si="16"/>
        <v>0</v>
      </c>
      <c r="BJ156" s="14" t="s">
        <v>79</v>
      </c>
      <c r="BK156" s="156">
        <f t="shared" si="17"/>
        <v>0</v>
      </c>
      <c r="BL156" s="14" t="s">
        <v>190</v>
      </c>
      <c r="BM156" s="155" t="s">
        <v>418</v>
      </c>
    </row>
    <row r="157" spans="1:65" s="2" customFormat="1" ht="24" customHeight="1" x14ac:dyDescent="0.2">
      <c r="A157" s="26"/>
      <c r="B157" s="143"/>
      <c r="C157" s="157" t="s">
        <v>211</v>
      </c>
      <c r="D157" s="157" t="s">
        <v>224</v>
      </c>
      <c r="E157" s="158" t="s">
        <v>419</v>
      </c>
      <c r="F157" s="159" t="s">
        <v>420</v>
      </c>
      <c r="G157" s="160" t="s">
        <v>338</v>
      </c>
      <c r="H157" s="161">
        <v>3</v>
      </c>
      <c r="I157" s="162"/>
      <c r="J157" s="162"/>
      <c r="K157" s="163"/>
      <c r="L157" s="164"/>
      <c r="M157" s="165" t="s">
        <v>1</v>
      </c>
      <c r="N157" s="166" t="s">
        <v>32</v>
      </c>
      <c r="O157" s="153">
        <v>0</v>
      </c>
      <c r="P157" s="153">
        <f t="shared" si="9"/>
        <v>0</v>
      </c>
      <c r="Q157" s="153">
        <v>3.2000000000000001E-2</v>
      </c>
      <c r="R157" s="153">
        <f t="shared" si="10"/>
        <v>9.6000000000000002E-2</v>
      </c>
      <c r="S157" s="153">
        <v>0</v>
      </c>
      <c r="T157" s="154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227</v>
      </c>
      <c r="AT157" s="155" t="s">
        <v>224</v>
      </c>
      <c r="AU157" s="155" t="s">
        <v>79</v>
      </c>
      <c r="AY157" s="14" t="s">
        <v>129</v>
      </c>
      <c r="BE157" s="156">
        <f t="shared" si="12"/>
        <v>0</v>
      </c>
      <c r="BF157" s="156">
        <f t="shared" si="13"/>
        <v>0</v>
      </c>
      <c r="BG157" s="156">
        <f t="shared" si="14"/>
        <v>0</v>
      </c>
      <c r="BH157" s="156">
        <f t="shared" si="15"/>
        <v>0</v>
      </c>
      <c r="BI157" s="156">
        <f t="shared" si="16"/>
        <v>0</v>
      </c>
      <c r="BJ157" s="14" t="s">
        <v>79</v>
      </c>
      <c r="BK157" s="156">
        <f t="shared" si="17"/>
        <v>0</v>
      </c>
      <c r="BL157" s="14" t="s">
        <v>190</v>
      </c>
      <c r="BM157" s="155" t="s">
        <v>421</v>
      </c>
    </row>
    <row r="158" spans="1:65" s="2" customFormat="1" ht="24" customHeight="1" x14ac:dyDescent="0.2">
      <c r="A158" s="26"/>
      <c r="B158" s="143"/>
      <c r="C158" s="157" t="s">
        <v>219</v>
      </c>
      <c r="D158" s="157" t="s">
        <v>224</v>
      </c>
      <c r="E158" s="158" t="s">
        <v>422</v>
      </c>
      <c r="F158" s="159" t="s">
        <v>423</v>
      </c>
      <c r="G158" s="160" t="s">
        <v>338</v>
      </c>
      <c r="H158" s="161">
        <v>1</v>
      </c>
      <c r="I158" s="162"/>
      <c r="J158" s="162"/>
      <c r="K158" s="163"/>
      <c r="L158" s="164"/>
      <c r="M158" s="165" t="s">
        <v>1</v>
      </c>
      <c r="N158" s="166" t="s">
        <v>32</v>
      </c>
      <c r="O158" s="153">
        <v>0</v>
      </c>
      <c r="P158" s="153">
        <f t="shared" si="9"/>
        <v>0</v>
      </c>
      <c r="Q158" s="153">
        <v>3.2000000000000001E-2</v>
      </c>
      <c r="R158" s="153">
        <f t="shared" si="10"/>
        <v>3.2000000000000001E-2</v>
      </c>
      <c r="S158" s="153">
        <v>0</v>
      </c>
      <c r="T158" s="154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227</v>
      </c>
      <c r="AT158" s="155" t="s">
        <v>224</v>
      </c>
      <c r="AU158" s="155" t="s">
        <v>79</v>
      </c>
      <c r="AY158" s="14" t="s">
        <v>129</v>
      </c>
      <c r="BE158" s="156">
        <f t="shared" si="12"/>
        <v>0</v>
      </c>
      <c r="BF158" s="156">
        <f t="shared" si="13"/>
        <v>0</v>
      </c>
      <c r="BG158" s="156">
        <f t="shared" si="14"/>
        <v>0</v>
      </c>
      <c r="BH158" s="156">
        <f t="shared" si="15"/>
        <v>0</v>
      </c>
      <c r="BI158" s="156">
        <f t="shared" si="16"/>
        <v>0</v>
      </c>
      <c r="BJ158" s="14" t="s">
        <v>79</v>
      </c>
      <c r="BK158" s="156">
        <f t="shared" si="17"/>
        <v>0</v>
      </c>
      <c r="BL158" s="14" t="s">
        <v>190</v>
      </c>
      <c r="BM158" s="155" t="s">
        <v>424</v>
      </c>
    </row>
    <row r="159" spans="1:65" s="2" customFormat="1" ht="24" customHeight="1" x14ac:dyDescent="0.2">
      <c r="A159" s="26"/>
      <c r="B159" s="143"/>
      <c r="C159" s="157" t="s">
        <v>223</v>
      </c>
      <c r="D159" s="157" t="s">
        <v>224</v>
      </c>
      <c r="E159" s="158" t="s">
        <v>425</v>
      </c>
      <c r="F159" s="159" t="s">
        <v>426</v>
      </c>
      <c r="G159" s="160" t="s">
        <v>338</v>
      </c>
      <c r="H159" s="161">
        <v>1</v>
      </c>
      <c r="I159" s="162"/>
      <c r="J159" s="162"/>
      <c r="K159" s="163"/>
      <c r="L159" s="164"/>
      <c r="M159" s="165" t="s">
        <v>1</v>
      </c>
      <c r="N159" s="166" t="s">
        <v>32</v>
      </c>
      <c r="O159" s="153">
        <v>0</v>
      </c>
      <c r="P159" s="153">
        <f t="shared" si="9"/>
        <v>0</v>
      </c>
      <c r="Q159" s="153">
        <v>3.2000000000000001E-2</v>
      </c>
      <c r="R159" s="153">
        <f t="shared" si="10"/>
        <v>3.2000000000000001E-2</v>
      </c>
      <c r="S159" s="153">
        <v>0</v>
      </c>
      <c r="T159" s="154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227</v>
      </c>
      <c r="AT159" s="155" t="s">
        <v>224</v>
      </c>
      <c r="AU159" s="155" t="s">
        <v>79</v>
      </c>
      <c r="AY159" s="14" t="s">
        <v>129</v>
      </c>
      <c r="BE159" s="156">
        <f t="shared" si="12"/>
        <v>0</v>
      </c>
      <c r="BF159" s="156">
        <f t="shared" si="13"/>
        <v>0</v>
      </c>
      <c r="BG159" s="156">
        <f t="shared" si="14"/>
        <v>0</v>
      </c>
      <c r="BH159" s="156">
        <f t="shared" si="15"/>
        <v>0</v>
      </c>
      <c r="BI159" s="156">
        <f t="shared" si="16"/>
        <v>0</v>
      </c>
      <c r="BJ159" s="14" t="s">
        <v>79</v>
      </c>
      <c r="BK159" s="156">
        <f t="shared" si="17"/>
        <v>0</v>
      </c>
      <c r="BL159" s="14" t="s">
        <v>190</v>
      </c>
      <c r="BM159" s="155" t="s">
        <v>427</v>
      </c>
    </row>
    <row r="160" spans="1:65" s="2" customFormat="1" ht="24" customHeight="1" x14ac:dyDescent="0.2">
      <c r="A160" s="26"/>
      <c r="B160" s="143"/>
      <c r="C160" s="157" t="s">
        <v>229</v>
      </c>
      <c r="D160" s="157" t="s">
        <v>224</v>
      </c>
      <c r="E160" s="158" t="s">
        <v>428</v>
      </c>
      <c r="F160" s="159" t="s">
        <v>429</v>
      </c>
      <c r="G160" s="160" t="s">
        <v>338</v>
      </c>
      <c r="H160" s="161">
        <v>1</v>
      </c>
      <c r="I160" s="162"/>
      <c r="J160" s="162"/>
      <c r="K160" s="163"/>
      <c r="L160" s="164"/>
      <c r="M160" s="165" t="s">
        <v>1</v>
      </c>
      <c r="N160" s="166" t="s">
        <v>32</v>
      </c>
      <c r="O160" s="153">
        <v>0</v>
      </c>
      <c r="P160" s="153">
        <f t="shared" si="9"/>
        <v>0</v>
      </c>
      <c r="Q160" s="153">
        <v>3.2000000000000001E-2</v>
      </c>
      <c r="R160" s="153">
        <f t="shared" si="10"/>
        <v>3.2000000000000001E-2</v>
      </c>
      <c r="S160" s="153">
        <v>0</v>
      </c>
      <c r="T160" s="154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227</v>
      </c>
      <c r="AT160" s="155" t="s">
        <v>224</v>
      </c>
      <c r="AU160" s="155" t="s">
        <v>79</v>
      </c>
      <c r="AY160" s="14" t="s">
        <v>129</v>
      </c>
      <c r="BE160" s="156">
        <f t="shared" si="12"/>
        <v>0</v>
      </c>
      <c r="BF160" s="156">
        <f t="shared" si="13"/>
        <v>0</v>
      </c>
      <c r="BG160" s="156">
        <f t="shared" si="14"/>
        <v>0</v>
      </c>
      <c r="BH160" s="156">
        <f t="shared" si="15"/>
        <v>0</v>
      </c>
      <c r="BI160" s="156">
        <f t="shared" si="16"/>
        <v>0</v>
      </c>
      <c r="BJ160" s="14" t="s">
        <v>79</v>
      </c>
      <c r="BK160" s="156">
        <f t="shared" si="17"/>
        <v>0</v>
      </c>
      <c r="BL160" s="14" t="s">
        <v>190</v>
      </c>
      <c r="BM160" s="155" t="s">
        <v>430</v>
      </c>
    </row>
    <row r="161" spans="1:65" s="2" customFormat="1" ht="24" customHeight="1" x14ac:dyDescent="0.2">
      <c r="A161" s="26"/>
      <c r="B161" s="143"/>
      <c r="C161" s="144" t="s">
        <v>236</v>
      </c>
      <c r="D161" s="144" t="s">
        <v>132</v>
      </c>
      <c r="E161" s="145" t="s">
        <v>317</v>
      </c>
      <c r="F161" s="146" t="s">
        <v>318</v>
      </c>
      <c r="G161" s="147" t="s">
        <v>232</v>
      </c>
      <c r="H161" s="148">
        <v>309.53199999999998</v>
      </c>
      <c r="I161" s="149"/>
      <c r="J161" s="149"/>
      <c r="K161" s="150"/>
      <c r="L161" s="27"/>
      <c r="M161" s="167" t="s">
        <v>1</v>
      </c>
      <c r="N161" s="168" t="s">
        <v>32</v>
      </c>
      <c r="O161" s="169">
        <v>0</v>
      </c>
      <c r="P161" s="169">
        <f t="shared" si="9"/>
        <v>0</v>
      </c>
      <c r="Q161" s="169">
        <v>0</v>
      </c>
      <c r="R161" s="169">
        <f t="shared" si="10"/>
        <v>0</v>
      </c>
      <c r="S161" s="169">
        <v>0</v>
      </c>
      <c r="T161" s="170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190</v>
      </c>
      <c r="AT161" s="155" t="s">
        <v>132</v>
      </c>
      <c r="AU161" s="155" t="s">
        <v>79</v>
      </c>
      <c r="AY161" s="14" t="s">
        <v>129</v>
      </c>
      <c r="BE161" s="156">
        <f t="shared" si="12"/>
        <v>0</v>
      </c>
      <c r="BF161" s="156">
        <f t="shared" si="13"/>
        <v>0</v>
      </c>
      <c r="BG161" s="156">
        <f t="shared" si="14"/>
        <v>0</v>
      </c>
      <c r="BH161" s="156">
        <f t="shared" si="15"/>
        <v>0</v>
      </c>
      <c r="BI161" s="156">
        <f t="shared" si="16"/>
        <v>0</v>
      </c>
      <c r="BJ161" s="14" t="s">
        <v>79</v>
      </c>
      <c r="BK161" s="156">
        <f t="shared" si="17"/>
        <v>0</v>
      </c>
      <c r="BL161" s="14" t="s">
        <v>190</v>
      </c>
      <c r="BM161" s="155" t="s">
        <v>431</v>
      </c>
    </row>
    <row r="162" spans="1:65" s="2" customFormat="1" ht="6.9" customHeight="1" x14ac:dyDescent="0.2">
      <c r="A162" s="26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27"/>
      <c r="M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</sheetData>
  <autoFilter ref="C127:K161"/>
  <mergeCells count="13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91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611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432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433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618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ROUND((SUM(BG124:BG143)),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ROUND((SUM(BH124:BH143)),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ROUND((SUM(BI124:BI143)),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432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11 - Zateplenie obvodového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107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434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108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109</v>
      </c>
      <c r="E102" s="118"/>
      <c r="F102" s="118"/>
      <c r="G102" s="118"/>
      <c r="H102" s="118"/>
      <c r="I102" s="118"/>
      <c r="J102" s="119"/>
      <c r="L102" s="116"/>
    </row>
    <row r="103" spans="1:47" s="2" customFormat="1" ht="21.75" customHeight="1" x14ac:dyDescent="0.2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47" s="2" customFormat="1" ht="6.9" customHeight="1" x14ac:dyDescent="0.2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47" s="2" customFormat="1" ht="6.9" customHeight="1" x14ac:dyDescent="0.2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24.9" customHeight="1" x14ac:dyDescent="0.2">
      <c r="A109" s="26"/>
      <c r="B109" s="27"/>
      <c r="C109" s="18" t="s">
        <v>613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" customHeight="1" x14ac:dyDescent="0.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2" customHeight="1" x14ac:dyDescent="0.2">
      <c r="A111" s="26"/>
      <c r="B111" s="27"/>
      <c r="C111" s="23" t="s">
        <v>11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6.5" customHeight="1" x14ac:dyDescent="0.2">
      <c r="A112" s="26"/>
      <c r="B112" s="27"/>
      <c r="C112" s="26"/>
      <c r="D112" s="26"/>
      <c r="E112" s="217" t="str">
        <f>E7</f>
        <v>Zníženie energeickej náročnosti objektov ZTS Sabinov a.s.                                                                                      - SO170 Obnova haly deliarne</v>
      </c>
      <c r="F112" s="218"/>
      <c r="G112" s="218"/>
      <c r="H112" s="218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" customFormat="1" ht="12" customHeight="1" x14ac:dyDescent="0.2">
      <c r="B113" s="17"/>
      <c r="C113" s="23" t="s">
        <v>99</v>
      </c>
      <c r="L113" s="17"/>
    </row>
    <row r="114" spans="1:65" s="2" customFormat="1" ht="16.5" customHeight="1" x14ac:dyDescent="0.2">
      <c r="A114" s="26"/>
      <c r="B114" s="27"/>
      <c r="C114" s="26"/>
      <c r="D114" s="26"/>
      <c r="E114" s="217" t="s">
        <v>432</v>
      </c>
      <c r="F114" s="216"/>
      <c r="G114" s="216"/>
      <c r="H114" s="21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101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 x14ac:dyDescent="0.2">
      <c r="A116" s="26"/>
      <c r="B116" s="27"/>
      <c r="C116" s="26"/>
      <c r="D116" s="26"/>
      <c r="E116" s="192" t="str">
        <f>E11</f>
        <v>11 - Zateplenie obvodového plášťa</v>
      </c>
      <c r="F116" s="216"/>
      <c r="G116" s="216"/>
      <c r="H116" s="21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 x14ac:dyDescent="0.2">
      <c r="A118" s="26"/>
      <c r="B118" s="27"/>
      <c r="C118" s="23" t="s">
        <v>14</v>
      </c>
      <c r="D118" s="26"/>
      <c r="E118" s="26"/>
      <c r="F118" s="21" t="str">
        <f>F14</f>
        <v xml:space="preserve"> </v>
      </c>
      <c r="G118" s="26"/>
      <c r="H118" s="26"/>
      <c r="I118" s="23" t="s">
        <v>16</v>
      </c>
      <c r="J118" s="49" t="str">
        <f>IF(J14="","",J14)</f>
        <v>9.12.2019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 x14ac:dyDescent="0.2">
      <c r="A120" s="26"/>
      <c r="B120" s="27"/>
      <c r="C120" s="23" t="s">
        <v>18</v>
      </c>
      <c r="D120" s="26"/>
      <c r="E120" s="26"/>
      <c r="F120" s="21" t="str">
        <f>E17</f>
        <v xml:space="preserve"> </v>
      </c>
      <c r="G120" s="26"/>
      <c r="H120" s="26"/>
      <c r="I120" s="23" t="s">
        <v>22</v>
      </c>
      <c r="J120" s="24" t="str">
        <f>E23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 x14ac:dyDescent="0.2">
      <c r="A121" s="26"/>
      <c r="B121" s="27"/>
      <c r="C121" s="23" t="s">
        <v>21</v>
      </c>
      <c r="D121" s="26"/>
      <c r="E121" s="26"/>
      <c r="F121" s="21" t="str">
        <f>IF(E20="","",E20)</f>
        <v xml:space="preserve"> </v>
      </c>
      <c r="G121" s="26"/>
      <c r="H121" s="26"/>
      <c r="I121" s="23" t="s">
        <v>24</v>
      </c>
      <c r="J121" s="24" t="str">
        <f>E26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 x14ac:dyDescent="0.2">
      <c r="A123" s="120"/>
      <c r="B123" s="121"/>
      <c r="C123" s="122" t="s">
        <v>116</v>
      </c>
      <c r="D123" s="123" t="s">
        <v>51</v>
      </c>
      <c r="E123" s="123" t="s">
        <v>47</v>
      </c>
      <c r="F123" s="123" t="s">
        <v>48</v>
      </c>
      <c r="G123" s="123" t="s">
        <v>117</v>
      </c>
      <c r="H123" s="123" t="s">
        <v>118</v>
      </c>
      <c r="I123" s="123" t="s">
        <v>119</v>
      </c>
      <c r="J123" s="124" t="s">
        <v>104</v>
      </c>
      <c r="K123" s="125" t="s">
        <v>120</v>
      </c>
      <c r="L123" s="126"/>
      <c r="M123" s="56" t="s">
        <v>1</v>
      </c>
      <c r="N123" s="57" t="s">
        <v>30</v>
      </c>
      <c r="O123" s="57" t="s">
        <v>121</v>
      </c>
      <c r="P123" s="57" t="s">
        <v>122</v>
      </c>
      <c r="Q123" s="57" t="s">
        <v>123</v>
      </c>
      <c r="R123" s="57" t="s">
        <v>124</v>
      </c>
      <c r="S123" s="57" t="s">
        <v>125</v>
      </c>
      <c r="T123" s="58" t="s">
        <v>126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5" s="2" customFormat="1" ht="22.95" customHeight="1" x14ac:dyDescent="0.3">
      <c r="A124" s="26"/>
      <c r="B124" s="27"/>
      <c r="C124" s="63" t="s">
        <v>105</v>
      </c>
      <c r="D124" s="26"/>
      <c r="E124" s="26"/>
      <c r="F124" s="26"/>
      <c r="G124" s="26"/>
      <c r="H124" s="26"/>
      <c r="I124" s="26"/>
      <c r="J124" s="127"/>
      <c r="K124" s="26"/>
      <c r="L124" s="27"/>
      <c r="M124" s="59"/>
      <c r="N124" s="50"/>
      <c r="O124" s="60"/>
      <c r="P124" s="128">
        <f>P125</f>
        <v>162.10210000000001</v>
      </c>
      <c r="Q124" s="60"/>
      <c r="R124" s="128">
        <f>R125</f>
        <v>43.696739639999997</v>
      </c>
      <c r="S124" s="60"/>
      <c r="T124" s="129">
        <f>T125</f>
        <v>9.5128750000000011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65</v>
      </c>
      <c r="AU124" s="14" t="s">
        <v>106</v>
      </c>
      <c r="BK124" s="130">
        <f>BK125</f>
        <v>0</v>
      </c>
    </row>
    <row r="125" spans="1:65" s="12" customFormat="1" ht="25.95" customHeight="1" x14ac:dyDescent="0.25">
      <c r="B125" s="131"/>
      <c r="D125" s="132" t="s">
        <v>65</v>
      </c>
      <c r="E125" s="133" t="s">
        <v>127</v>
      </c>
      <c r="F125" s="133" t="s">
        <v>128</v>
      </c>
      <c r="J125" s="134"/>
      <c r="L125" s="131"/>
      <c r="M125" s="135"/>
      <c r="N125" s="136"/>
      <c r="O125" s="136"/>
      <c r="P125" s="137">
        <f>P126+P139+P142</f>
        <v>162.10210000000001</v>
      </c>
      <c r="Q125" s="136"/>
      <c r="R125" s="137">
        <f>R126+R139+R142</f>
        <v>43.696739639999997</v>
      </c>
      <c r="S125" s="136"/>
      <c r="T125" s="138">
        <f>T126+T139+T142</f>
        <v>9.5128750000000011</v>
      </c>
      <c r="AR125" s="132" t="s">
        <v>73</v>
      </c>
      <c r="AT125" s="139" t="s">
        <v>65</v>
      </c>
      <c r="AU125" s="139" t="s">
        <v>66</v>
      </c>
      <c r="AY125" s="132" t="s">
        <v>129</v>
      </c>
      <c r="BK125" s="140">
        <f>BK126+BK139+BK142</f>
        <v>0</v>
      </c>
    </row>
    <row r="126" spans="1:65" s="12" customFormat="1" ht="22.95" customHeight="1" x14ac:dyDescent="0.25">
      <c r="B126" s="131"/>
      <c r="D126" s="132" t="s">
        <v>65</v>
      </c>
      <c r="E126" s="141" t="s">
        <v>73</v>
      </c>
      <c r="F126" s="141" t="s">
        <v>435</v>
      </c>
      <c r="J126" s="142"/>
      <c r="L126" s="131"/>
      <c r="M126" s="135"/>
      <c r="N126" s="136"/>
      <c r="O126" s="136"/>
      <c r="P126" s="137">
        <f>SUM(P127:P138)</f>
        <v>138.69541100000001</v>
      </c>
      <c r="Q126" s="136"/>
      <c r="R126" s="137">
        <f>SUM(R127:R138)</f>
        <v>24.765000000000001</v>
      </c>
      <c r="S126" s="136"/>
      <c r="T126" s="138">
        <f>SUM(T127:T138)</f>
        <v>9.5128750000000011</v>
      </c>
      <c r="AR126" s="132" t="s">
        <v>73</v>
      </c>
      <c r="AT126" s="139" t="s">
        <v>65</v>
      </c>
      <c r="AU126" s="139" t="s">
        <v>73</v>
      </c>
      <c r="AY126" s="132" t="s">
        <v>129</v>
      </c>
      <c r="BK126" s="140">
        <f>SUM(BK127:BK138)</f>
        <v>0</v>
      </c>
    </row>
    <row r="127" spans="1:65" s="2" customFormat="1" ht="36" customHeight="1" x14ac:dyDescent="0.2">
      <c r="A127" s="26"/>
      <c r="B127" s="143"/>
      <c r="C127" s="144" t="s">
        <v>73</v>
      </c>
      <c r="D127" s="144" t="s">
        <v>132</v>
      </c>
      <c r="E127" s="145" t="s">
        <v>436</v>
      </c>
      <c r="F127" s="146" t="s">
        <v>437</v>
      </c>
      <c r="G127" s="147" t="s">
        <v>135</v>
      </c>
      <c r="H127" s="148">
        <v>30.954999999999998</v>
      </c>
      <c r="I127" s="149"/>
      <c r="J127" s="149"/>
      <c r="K127" s="150"/>
      <c r="L127" s="27"/>
      <c r="M127" s="151" t="s">
        <v>1</v>
      </c>
      <c r="N127" s="152" t="s">
        <v>32</v>
      </c>
      <c r="O127" s="153">
        <v>1.169</v>
      </c>
      <c r="P127" s="153">
        <f t="shared" ref="P127:P138" si="0">O127*H127</f>
        <v>36.186394999999997</v>
      </c>
      <c r="Q127" s="153">
        <v>0</v>
      </c>
      <c r="R127" s="153">
        <f t="shared" ref="R127:R138" si="1">Q127*H127</f>
        <v>0</v>
      </c>
      <c r="S127" s="153">
        <v>0.22500000000000001</v>
      </c>
      <c r="T127" s="154">
        <f t="shared" ref="T127:T138" si="2">S127*H127</f>
        <v>6.9648750000000001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136</v>
      </c>
      <c r="AT127" s="155" t="s">
        <v>132</v>
      </c>
      <c r="AU127" s="155" t="s">
        <v>79</v>
      </c>
      <c r="AY127" s="14" t="s">
        <v>129</v>
      </c>
      <c r="BE127" s="156">
        <f t="shared" ref="BE127:BE138" si="3">IF(N127="základná",J127,0)</f>
        <v>0</v>
      </c>
      <c r="BF127" s="156">
        <f t="shared" ref="BF127:BF138" si="4">IF(N127="znížená",J127,0)</f>
        <v>0</v>
      </c>
      <c r="BG127" s="156">
        <f t="shared" ref="BG127:BG138" si="5">IF(N127="zákl. prenesená",J127,0)</f>
        <v>0</v>
      </c>
      <c r="BH127" s="156">
        <f t="shared" ref="BH127:BH138" si="6">IF(N127="zníž. prenesená",J127,0)</f>
        <v>0</v>
      </c>
      <c r="BI127" s="156">
        <f t="shared" ref="BI127:BI138" si="7">IF(N127="nulová",J127,0)</f>
        <v>0</v>
      </c>
      <c r="BJ127" s="14" t="s">
        <v>79</v>
      </c>
      <c r="BK127" s="156">
        <f t="shared" ref="BK127:BK138" si="8">ROUND(I127*H127,2)</f>
        <v>0</v>
      </c>
      <c r="BL127" s="14" t="s">
        <v>136</v>
      </c>
      <c r="BM127" s="155" t="s">
        <v>438</v>
      </c>
    </row>
    <row r="128" spans="1:65" s="2" customFormat="1" ht="24" customHeight="1" x14ac:dyDescent="0.2">
      <c r="A128" s="26"/>
      <c r="B128" s="143"/>
      <c r="C128" s="144" t="s">
        <v>79</v>
      </c>
      <c r="D128" s="144" t="s">
        <v>132</v>
      </c>
      <c r="E128" s="145" t="s">
        <v>439</v>
      </c>
      <c r="F128" s="146" t="s">
        <v>440</v>
      </c>
      <c r="G128" s="147" t="s">
        <v>135</v>
      </c>
      <c r="H128" s="148">
        <v>26</v>
      </c>
      <c r="I128" s="149"/>
      <c r="J128" s="149"/>
      <c r="K128" s="150"/>
      <c r="L128" s="27"/>
      <c r="M128" s="151" t="s">
        <v>1</v>
      </c>
      <c r="N128" s="152" t="s">
        <v>32</v>
      </c>
      <c r="O128" s="153">
        <v>0.19</v>
      </c>
      <c r="P128" s="153">
        <f t="shared" si="0"/>
        <v>4.9400000000000004</v>
      </c>
      <c r="Q128" s="153">
        <v>0</v>
      </c>
      <c r="R128" s="153">
        <f t="shared" si="1"/>
        <v>0</v>
      </c>
      <c r="S128" s="153">
        <v>9.8000000000000004E-2</v>
      </c>
      <c r="T128" s="154">
        <f t="shared" si="2"/>
        <v>2.548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136</v>
      </c>
      <c r="AT128" s="155" t="s">
        <v>132</v>
      </c>
      <c r="AU128" s="155" t="s">
        <v>79</v>
      </c>
      <c r="AY128" s="14" t="s">
        <v>129</v>
      </c>
      <c r="BE128" s="156">
        <f t="shared" si="3"/>
        <v>0</v>
      </c>
      <c r="BF128" s="156">
        <f t="shared" si="4"/>
        <v>0</v>
      </c>
      <c r="BG128" s="156">
        <f t="shared" si="5"/>
        <v>0</v>
      </c>
      <c r="BH128" s="156">
        <f t="shared" si="6"/>
        <v>0</v>
      </c>
      <c r="BI128" s="156">
        <f t="shared" si="7"/>
        <v>0</v>
      </c>
      <c r="BJ128" s="14" t="s">
        <v>79</v>
      </c>
      <c r="BK128" s="156">
        <f t="shared" si="8"/>
        <v>0</v>
      </c>
      <c r="BL128" s="14" t="s">
        <v>136</v>
      </c>
      <c r="BM128" s="155" t="s">
        <v>441</v>
      </c>
    </row>
    <row r="129" spans="1:65" s="2" customFormat="1" ht="16.5" customHeight="1" x14ac:dyDescent="0.2">
      <c r="A129" s="26"/>
      <c r="B129" s="143"/>
      <c r="C129" s="144" t="s">
        <v>141</v>
      </c>
      <c r="D129" s="144" t="s">
        <v>132</v>
      </c>
      <c r="E129" s="145" t="s">
        <v>442</v>
      </c>
      <c r="F129" s="146" t="s">
        <v>443</v>
      </c>
      <c r="G129" s="147" t="s">
        <v>364</v>
      </c>
      <c r="H129" s="148">
        <v>29.407</v>
      </c>
      <c r="I129" s="149"/>
      <c r="J129" s="149"/>
      <c r="K129" s="150"/>
      <c r="L129" s="27"/>
      <c r="M129" s="151" t="s">
        <v>1</v>
      </c>
      <c r="N129" s="152" t="s">
        <v>32</v>
      </c>
      <c r="O129" s="153">
        <v>2.5139999999999998</v>
      </c>
      <c r="P129" s="153">
        <f t="shared" si="0"/>
        <v>73.929198</v>
      </c>
      <c r="Q129" s="153">
        <v>0</v>
      </c>
      <c r="R129" s="153">
        <f t="shared" si="1"/>
        <v>0</v>
      </c>
      <c r="S129" s="153">
        <v>0</v>
      </c>
      <c r="T129" s="154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136</v>
      </c>
      <c r="AT129" s="155" t="s">
        <v>132</v>
      </c>
      <c r="AU129" s="155" t="s">
        <v>79</v>
      </c>
      <c r="AY129" s="14" t="s">
        <v>129</v>
      </c>
      <c r="BE129" s="156">
        <f t="shared" si="3"/>
        <v>0</v>
      </c>
      <c r="BF129" s="156">
        <f t="shared" si="4"/>
        <v>0</v>
      </c>
      <c r="BG129" s="156">
        <f t="shared" si="5"/>
        <v>0</v>
      </c>
      <c r="BH129" s="156">
        <f t="shared" si="6"/>
        <v>0</v>
      </c>
      <c r="BI129" s="156">
        <f t="shared" si="7"/>
        <v>0</v>
      </c>
      <c r="BJ129" s="14" t="s">
        <v>79</v>
      </c>
      <c r="BK129" s="156">
        <f t="shared" si="8"/>
        <v>0</v>
      </c>
      <c r="BL129" s="14" t="s">
        <v>136</v>
      </c>
      <c r="BM129" s="155" t="s">
        <v>444</v>
      </c>
    </row>
    <row r="130" spans="1:65" s="2" customFormat="1" ht="36" customHeight="1" x14ac:dyDescent="0.2">
      <c r="A130" s="26"/>
      <c r="B130" s="143"/>
      <c r="C130" s="144" t="s">
        <v>136</v>
      </c>
      <c r="D130" s="144" t="s">
        <v>132</v>
      </c>
      <c r="E130" s="145" t="s">
        <v>445</v>
      </c>
      <c r="F130" s="146" t="s">
        <v>446</v>
      </c>
      <c r="G130" s="147" t="s">
        <v>364</v>
      </c>
      <c r="H130" s="148">
        <v>14.704000000000001</v>
      </c>
      <c r="I130" s="149"/>
      <c r="J130" s="149"/>
      <c r="K130" s="150"/>
      <c r="L130" s="27"/>
      <c r="M130" s="151" t="s">
        <v>1</v>
      </c>
      <c r="N130" s="152" t="s">
        <v>32</v>
      </c>
      <c r="O130" s="153">
        <v>0.61299999999999999</v>
      </c>
      <c r="P130" s="153">
        <f t="shared" si="0"/>
        <v>9.0135520000000007</v>
      </c>
      <c r="Q130" s="153">
        <v>0</v>
      </c>
      <c r="R130" s="153">
        <f t="shared" si="1"/>
        <v>0</v>
      </c>
      <c r="S130" s="153">
        <v>0</v>
      </c>
      <c r="T130" s="154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136</v>
      </c>
      <c r="AT130" s="155" t="s">
        <v>132</v>
      </c>
      <c r="AU130" s="155" t="s">
        <v>79</v>
      </c>
      <c r="AY130" s="14" t="s">
        <v>129</v>
      </c>
      <c r="BE130" s="156">
        <f t="shared" si="3"/>
        <v>0</v>
      </c>
      <c r="BF130" s="156">
        <f t="shared" si="4"/>
        <v>0</v>
      </c>
      <c r="BG130" s="156">
        <f t="shared" si="5"/>
        <v>0</v>
      </c>
      <c r="BH130" s="156">
        <f t="shared" si="6"/>
        <v>0</v>
      </c>
      <c r="BI130" s="156">
        <f t="shared" si="7"/>
        <v>0</v>
      </c>
      <c r="BJ130" s="14" t="s">
        <v>79</v>
      </c>
      <c r="BK130" s="156">
        <f t="shared" si="8"/>
        <v>0</v>
      </c>
      <c r="BL130" s="14" t="s">
        <v>136</v>
      </c>
      <c r="BM130" s="155" t="s">
        <v>447</v>
      </c>
    </row>
    <row r="131" spans="1:65" s="2" customFormat="1" ht="24" customHeight="1" x14ac:dyDescent="0.2">
      <c r="A131" s="26"/>
      <c r="B131" s="143"/>
      <c r="C131" s="144" t="s">
        <v>148</v>
      </c>
      <c r="D131" s="144" t="s">
        <v>132</v>
      </c>
      <c r="E131" s="145" t="s">
        <v>448</v>
      </c>
      <c r="F131" s="146" t="s">
        <v>449</v>
      </c>
      <c r="G131" s="147" t="s">
        <v>364</v>
      </c>
      <c r="H131" s="148">
        <v>29.407</v>
      </c>
      <c r="I131" s="149"/>
      <c r="J131" s="149"/>
      <c r="K131" s="150"/>
      <c r="L131" s="27"/>
      <c r="M131" s="151" t="s">
        <v>1</v>
      </c>
      <c r="N131" s="152" t="s">
        <v>32</v>
      </c>
      <c r="O131" s="153">
        <v>8.1000000000000003E-2</v>
      </c>
      <c r="P131" s="153">
        <f t="shared" si="0"/>
        <v>2.3819669999999999</v>
      </c>
      <c r="Q131" s="153">
        <v>0</v>
      </c>
      <c r="R131" s="153">
        <f t="shared" si="1"/>
        <v>0</v>
      </c>
      <c r="S131" s="153">
        <v>0</v>
      </c>
      <c r="T131" s="154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136</v>
      </c>
      <c r="AT131" s="155" t="s">
        <v>132</v>
      </c>
      <c r="AU131" s="155" t="s">
        <v>79</v>
      </c>
      <c r="AY131" s="14" t="s">
        <v>129</v>
      </c>
      <c r="BE131" s="156">
        <f t="shared" si="3"/>
        <v>0</v>
      </c>
      <c r="BF131" s="156">
        <f t="shared" si="4"/>
        <v>0</v>
      </c>
      <c r="BG131" s="156">
        <f t="shared" si="5"/>
        <v>0</v>
      </c>
      <c r="BH131" s="156">
        <f t="shared" si="6"/>
        <v>0</v>
      </c>
      <c r="BI131" s="156">
        <f t="shared" si="7"/>
        <v>0</v>
      </c>
      <c r="BJ131" s="14" t="s">
        <v>79</v>
      </c>
      <c r="BK131" s="156">
        <f t="shared" si="8"/>
        <v>0</v>
      </c>
      <c r="BL131" s="14" t="s">
        <v>136</v>
      </c>
      <c r="BM131" s="155" t="s">
        <v>450</v>
      </c>
    </row>
    <row r="132" spans="1:65" s="2" customFormat="1" ht="24" customHeight="1" x14ac:dyDescent="0.2">
      <c r="A132" s="26"/>
      <c r="B132" s="143"/>
      <c r="C132" s="144" t="s">
        <v>130</v>
      </c>
      <c r="D132" s="144" t="s">
        <v>132</v>
      </c>
      <c r="E132" s="145" t="s">
        <v>451</v>
      </c>
      <c r="F132" s="146" t="s">
        <v>452</v>
      </c>
      <c r="G132" s="147" t="s">
        <v>364</v>
      </c>
      <c r="H132" s="148">
        <v>29.407</v>
      </c>
      <c r="I132" s="149"/>
      <c r="J132" s="149"/>
      <c r="K132" s="150"/>
      <c r="L132" s="27"/>
      <c r="M132" s="151" t="s">
        <v>1</v>
      </c>
      <c r="N132" s="152" t="s">
        <v>32</v>
      </c>
      <c r="O132" s="153">
        <v>6.9000000000000006E-2</v>
      </c>
      <c r="P132" s="153">
        <f t="shared" si="0"/>
        <v>2.029083</v>
      </c>
      <c r="Q132" s="153">
        <v>0</v>
      </c>
      <c r="R132" s="153">
        <f t="shared" si="1"/>
        <v>0</v>
      </c>
      <c r="S132" s="153">
        <v>0</v>
      </c>
      <c r="T132" s="154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136</v>
      </c>
      <c r="AT132" s="155" t="s">
        <v>132</v>
      </c>
      <c r="AU132" s="155" t="s">
        <v>79</v>
      </c>
      <c r="AY132" s="14" t="s">
        <v>129</v>
      </c>
      <c r="BE132" s="156">
        <f t="shared" si="3"/>
        <v>0</v>
      </c>
      <c r="BF132" s="156">
        <f t="shared" si="4"/>
        <v>0</v>
      </c>
      <c r="BG132" s="156">
        <f t="shared" si="5"/>
        <v>0</v>
      </c>
      <c r="BH132" s="156">
        <f t="shared" si="6"/>
        <v>0</v>
      </c>
      <c r="BI132" s="156">
        <f t="shared" si="7"/>
        <v>0</v>
      </c>
      <c r="BJ132" s="14" t="s">
        <v>79</v>
      </c>
      <c r="BK132" s="156">
        <f t="shared" si="8"/>
        <v>0</v>
      </c>
      <c r="BL132" s="14" t="s">
        <v>136</v>
      </c>
      <c r="BM132" s="155" t="s">
        <v>453</v>
      </c>
    </row>
    <row r="133" spans="1:65" s="2" customFormat="1" ht="24" customHeight="1" x14ac:dyDescent="0.2">
      <c r="A133" s="26"/>
      <c r="B133" s="143"/>
      <c r="C133" s="144" t="s">
        <v>155</v>
      </c>
      <c r="D133" s="144" t="s">
        <v>132</v>
      </c>
      <c r="E133" s="145" t="s">
        <v>454</v>
      </c>
      <c r="F133" s="146" t="s">
        <v>455</v>
      </c>
      <c r="G133" s="147" t="s">
        <v>364</v>
      </c>
      <c r="H133" s="148">
        <v>29.407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7.0999999999999994E-2</v>
      </c>
      <c r="P133" s="153">
        <f t="shared" si="0"/>
        <v>2.0878969999999999</v>
      </c>
      <c r="Q133" s="153">
        <v>0</v>
      </c>
      <c r="R133" s="153">
        <f t="shared" si="1"/>
        <v>0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136</v>
      </c>
      <c r="AT133" s="155" t="s">
        <v>132</v>
      </c>
      <c r="AU133" s="155" t="s">
        <v>79</v>
      </c>
      <c r="AY133" s="14" t="s">
        <v>129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79</v>
      </c>
      <c r="BK133" s="156">
        <f t="shared" si="8"/>
        <v>0</v>
      </c>
      <c r="BL133" s="14" t="s">
        <v>136</v>
      </c>
      <c r="BM133" s="155" t="s">
        <v>456</v>
      </c>
    </row>
    <row r="134" spans="1:65" s="2" customFormat="1" ht="36" customHeight="1" x14ac:dyDescent="0.2">
      <c r="A134" s="26"/>
      <c r="B134" s="143"/>
      <c r="C134" s="144" t="s">
        <v>159</v>
      </c>
      <c r="D134" s="144" t="s">
        <v>132</v>
      </c>
      <c r="E134" s="145" t="s">
        <v>457</v>
      </c>
      <c r="F134" s="146" t="s">
        <v>458</v>
      </c>
      <c r="G134" s="147" t="s">
        <v>364</v>
      </c>
      <c r="H134" s="148">
        <v>588.14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7.0000000000000001E-3</v>
      </c>
      <c r="P134" s="153">
        <f t="shared" si="0"/>
        <v>4.1169799999999999</v>
      </c>
      <c r="Q134" s="153">
        <v>0</v>
      </c>
      <c r="R134" s="153">
        <f t="shared" si="1"/>
        <v>0</v>
      </c>
      <c r="S134" s="153">
        <v>0</v>
      </c>
      <c r="T134" s="154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136</v>
      </c>
      <c r="AT134" s="155" t="s">
        <v>132</v>
      </c>
      <c r="AU134" s="155" t="s">
        <v>79</v>
      </c>
      <c r="AY134" s="14" t="s">
        <v>129</v>
      </c>
      <c r="BE134" s="156">
        <f t="shared" si="3"/>
        <v>0</v>
      </c>
      <c r="BF134" s="156">
        <f t="shared" si="4"/>
        <v>0</v>
      </c>
      <c r="BG134" s="156">
        <f t="shared" si="5"/>
        <v>0</v>
      </c>
      <c r="BH134" s="156">
        <f t="shared" si="6"/>
        <v>0</v>
      </c>
      <c r="BI134" s="156">
        <f t="shared" si="7"/>
        <v>0</v>
      </c>
      <c r="BJ134" s="14" t="s">
        <v>79</v>
      </c>
      <c r="BK134" s="156">
        <f t="shared" si="8"/>
        <v>0</v>
      </c>
      <c r="BL134" s="14" t="s">
        <v>136</v>
      </c>
      <c r="BM134" s="155" t="s">
        <v>459</v>
      </c>
    </row>
    <row r="135" spans="1:65" s="2" customFormat="1" ht="16.5" customHeight="1" x14ac:dyDescent="0.2">
      <c r="A135" s="26"/>
      <c r="B135" s="143"/>
      <c r="C135" s="144" t="s">
        <v>163</v>
      </c>
      <c r="D135" s="144" t="s">
        <v>132</v>
      </c>
      <c r="E135" s="145" t="s">
        <v>460</v>
      </c>
      <c r="F135" s="146" t="s">
        <v>461</v>
      </c>
      <c r="G135" s="147" t="s">
        <v>364</v>
      </c>
      <c r="H135" s="148">
        <v>29.407</v>
      </c>
      <c r="I135" s="149"/>
      <c r="J135" s="149"/>
      <c r="K135" s="150"/>
      <c r="L135" s="27"/>
      <c r="M135" s="151" t="s">
        <v>1</v>
      </c>
      <c r="N135" s="152" t="s">
        <v>32</v>
      </c>
      <c r="O135" s="153">
        <v>8.9999999999999993E-3</v>
      </c>
      <c r="P135" s="153">
        <f t="shared" si="0"/>
        <v>0.26466299999999998</v>
      </c>
      <c r="Q135" s="153">
        <v>0</v>
      </c>
      <c r="R135" s="153">
        <f t="shared" si="1"/>
        <v>0</v>
      </c>
      <c r="S135" s="153">
        <v>0</v>
      </c>
      <c r="T135" s="154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136</v>
      </c>
      <c r="AT135" s="155" t="s">
        <v>132</v>
      </c>
      <c r="AU135" s="155" t="s">
        <v>79</v>
      </c>
      <c r="AY135" s="14" t="s">
        <v>129</v>
      </c>
      <c r="BE135" s="156">
        <f t="shared" si="3"/>
        <v>0</v>
      </c>
      <c r="BF135" s="156">
        <f t="shared" si="4"/>
        <v>0</v>
      </c>
      <c r="BG135" s="156">
        <f t="shared" si="5"/>
        <v>0</v>
      </c>
      <c r="BH135" s="156">
        <f t="shared" si="6"/>
        <v>0</v>
      </c>
      <c r="BI135" s="156">
        <f t="shared" si="7"/>
        <v>0</v>
      </c>
      <c r="BJ135" s="14" t="s">
        <v>79</v>
      </c>
      <c r="BK135" s="156">
        <f t="shared" si="8"/>
        <v>0</v>
      </c>
      <c r="BL135" s="14" t="s">
        <v>136</v>
      </c>
      <c r="BM135" s="155" t="s">
        <v>462</v>
      </c>
    </row>
    <row r="136" spans="1:65" s="2" customFormat="1" ht="24" customHeight="1" x14ac:dyDescent="0.2">
      <c r="A136" s="26"/>
      <c r="B136" s="143"/>
      <c r="C136" s="144" t="s">
        <v>168</v>
      </c>
      <c r="D136" s="144" t="s">
        <v>132</v>
      </c>
      <c r="E136" s="145" t="s">
        <v>463</v>
      </c>
      <c r="F136" s="146" t="s">
        <v>464</v>
      </c>
      <c r="G136" s="147" t="s">
        <v>184</v>
      </c>
      <c r="H136" s="148">
        <v>29.407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0</v>
      </c>
      <c r="P136" s="153">
        <f t="shared" si="0"/>
        <v>0</v>
      </c>
      <c r="Q136" s="153">
        <v>0</v>
      </c>
      <c r="R136" s="153">
        <f t="shared" si="1"/>
        <v>0</v>
      </c>
      <c r="S136" s="153">
        <v>0</v>
      </c>
      <c r="T136" s="154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136</v>
      </c>
      <c r="AT136" s="155" t="s">
        <v>132</v>
      </c>
      <c r="AU136" s="155" t="s">
        <v>79</v>
      </c>
      <c r="AY136" s="14" t="s">
        <v>129</v>
      </c>
      <c r="BE136" s="156">
        <f t="shared" si="3"/>
        <v>0</v>
      </c>
      <c r="BF136" s="156">
        <f t="shared" si="4"/>
        <v>0</v>
      </c>
      <c r="BG136" s="156">
        <f t="shared" si="5"/>
        <v>0</v>
      </c>
      <c r="BH136" s="156">
        <f t="shared" si="6"/>
        <v>0</v>
      </c>
      <c r="BI136" s="156">
        <f t="shared" si="7"/>
        <v>0</v>
      </c>
      <c r="BJ136" s="14" t="s">
        <v>79</v>
      </c>
      <c r="BK136" s="156">
        <f t="shared" si="8"/>
        <v>0</v>
      </c>
      <c r="BL136" s="14" t="s">
        <v>136</v>
      </c>
      <c r="BM136" s="155" t="s">
        <v>465</v>
      </c>
    </row>
    <row r="137" spans="1:65" s="2" customFormat="1" ht="36" customHeight="1" x14ac:dyDescent="0.2">
      <c r="A137" s="26"/>
      <c r="B137" s="143"/>
      <c r="C137" s="144" t="s">
        <v>90</v>
      </c>
      <c r="D137" s="144" t="s">
        <v>132</v>
      </c>
      <c r="E137" s="145" t="s">
        <v>466</v>
      </c>
      <c r="F137" s="146" t="s">
        <v>467</v>
      </c>
      <c r="G137" s="147" t="s">
        <v>364</v>
      </c>
      <c r="H137" s="148">
        <v>15.478</v>
      </c>
      <c r="I137" s="149"/>
      <c r="J137" s="149"/>
      <c r="K137" s="150"/>
      <c r="L137" s="27"/>
      <c r="M137" s="151" t="s">
        <v>1</v>
      </c>
      <c r="N137" s="152" t="s">
        <v>32</v>
      </c>
      <c r="O137" s="153">
        <v>0.24199999999999999</v>
      </c>
      <c r="P137" s="153">
        <f t="shared" si="0"/>
        <v>3.745676</v>
      </c>
      <c r="Q137" s="153">
        <v>0</v>
      </c>
      <c r="R137" s="153">
        <f t="shared" si="1"/>
        <v>0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136</v>
      </c>
      <c r="AT137" s="155" t="s">
        <v>132</v>
      </c>
      <c r="AU137" s="155" t="s">
        <v>79</v>
      </c>
      <c r="AY137" s="14" t="s">
        <v>129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79</v>
      </c>
      <c r="BK137" s="156">
        <f t="shared" si="8"/>
        <v>0</v>
      </c>
      <c r="BL137" s="14" t="s">
        <v>136</v>
      </c>
      <c r="BM137" s="155" t="s">
        <v>468</v>
      </c>
    </row>
    <row r="138" spans="1:65" s="2" customFormat="1" ht="16.5" customHeight="1" x14ac:dyDescent="0.2">
      <c r="A138" s="26"/>
      <c r="B138" s="143"/>
      <c r="C138" s="157" t="s">
        <v>92</v>
      </c>
      <c r="D138" s="157" t="s">
        <v>224</v>
      </c>
      <c r="E138" s="158" t="s">
        <v>469</v>
      </c>
      <c r="F138" s="159" t="s">
        <v>470</v>
      </c>
      <c r="G138" s="160" t="s">
        <v>184</v>
      </c>
      <c r="H138" s="161">
        <v>24.765000000000001</v>
      </c>
      <c r="I138" s="162"/>
      <c r="J138" s="162"/>
      <c r="K138" s="163"/>
      <c r="L138" s="164"/>
      <c r="M138" s="165" t="s">
        <v>1</v>
      </c>
      <c r="N138" s="166" t="s">
        <v>32</v>
      </c>
      <c r="O138" s="153">
        <v>0</v>
      </c>
      <c r="P138" s="153">
        <f t="shared" si="0"/>
        <v>0</v>
      </c>
      <c r="Q138" s="153">
        <v>1</v>
      </c>
      <c r="R138" s="153">
        <f t="shared" si="1"/>
        <v>24.765000000000001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159</v>
      </c>
      <c r="AT138" s="155" t="s">
        <v>224</v>
      </c>
      <c r="AU138" s="155" t="s">
        <v>79</v>
      </c>
      <c r="AY138" s="14" t="s">
        <v>129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79</v>
      </c>
      <c r="BK138" s="156">
        <f t="shared" si="8"/>
        <v>0</v>
      </c>
      <c r="BL138" s="14" t="s">
        <v>136</v>
      </c>
      <c r="BM138" s="155" t="s">
        <v>471</v>
      </c>
    </row>
    <row r="139" spans="1:65" s="12" customFormat="1" ht="22.95" customHeight="1" x14ac:dyDescent="0.25">
      <c r="B139" s="131"/>
      <c r="D139" s="132" t="s">
        <v>65</v>
      </c>
      <c r="E139" s="141" t="s">
        <v>130</v>
      </c>
      <c r="F139" s="141" t="s">
        <v>131</v>
      </c>
      <c r="J139" s="142"/>
      <c r="L139" s="131"/>
      <c r="M139" s="135"/>
      <c r="N139" s="136"/>
      <c r="O139" s="136"/>
      <c r="P139" s="137">
        <f>SUM(P140:P141)</f>
        <v>20.071688999999999</v>
      </c>
      <c r="Q139" s="136"/>
      <c r="R139" s="137">
        <f>SUM(R140:R141)</f>
        <v>18.931739639999996</v>
      </c>
      <c r="S139" s="136"/>
      <c r="T139" s="138">
        <f>SUM(T140:T141)</f>
        <v>0</v>
      </c>
      <c r="AR139" s="132" t="s">
        <v>73</v>
      </c>
      <c r="AT139" s="139" t="s">
        <v>65</v>
      </c>
      <c r="AU139" s="139" t="s">
        <v>73</v>
      </c>
      <c r="AY139" s="132" t="s">
        <v>129</v>
      </c>
      <c r="BK139" s="140">
        <f>SUM(BK140:BK141)</f>
        <v>0</v>
      </c>
    </row>
    <row r="140" spans="1:65" s="2" customFormat="1" ht="24" customHeight="1" x14ac:dyDescent="0.2">
      <c r="A140" s="26"/>
      <c r="B140" s="143"/>
      <c r="C140" s="144" t="s">
        <v>94</v>
      </c>
      <c r="D140" s="144" t="s">
        <v>132</v>
      </c>
      <c r="E140" s="145" t="s">
        <v>472</v>
      </c>
      <c r="F140" s="146" t="s">
        <v>473</v>
      </c>
      <c r="G140" s="147" t="s">
        <v>364</v>
      </c>
      <c r="H140" s="148">
        <v>4.6429999999999998</v>
      </c>
      <c r="I140" s="149"/>
      <c r="J140" s="149"/>
      <c r="K140" s="150"/>
      <c r="L140" s="27"/>
      <c r="M140" s="151" t="s">
        <v>1</v>
      </c>
      <c r="N140" s="152" t="s">
        <v>32</v>
      </c>
      <c r="O140" s="153">
        <v>2.323</v>
      </c>
      <c r="P140" s="153">
        <f>O140*H140</f>
        <v>10.785689</v>
      </c>
      <c r="Q140" s="153">
        <v>2.2404799999999998</v>
      </c>
      <c r="R140" s="153">
        <f>Q140*H140</f>
        <v>10.402548639999999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136</v>
      </c>
      <c r="AT140" s="155" t="s">
        <v>132</v>
      </c>
      <c r="AU140" s="155" t="s">
        <v>79</v>
      </c>
      <c r="AY140" s="14" t="s">
        <v>129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79</v>
      </c>
      <c r="BK140" s="156">
        <f>ROUND(I140*H140,2)</f>
        <v>0</v>
      </c>
      <c r="BL140" s="14" t="s">
        <v>136</v>
      </c>
      <c r="BM140" s="155" t="s">
        <v>474</v>
      </c>
    </row>
    <row r="141" spans="1:65" s="2" customFormat="1" ht="16.5" customHeight="1" x14ac:dyDescent="0.2">
      <c r="A141" s="26"/>
      <c r="B141" s="143"/>
      <c r="C141" s="144" t="s">
        <v>96</v>
      </c>
      <c r="D141" s="144" t="s">
        <v>132</v>
      </c>
      <c r="E141" s="145" t="s">
        <v>475</v>
      </c>
      <c r="F141" s="146" t="s">
        <v>476</v>
      </c>
      <c r="G141" s="147" t="s">
        <v>364</v>
      </c>
      <c r="H141" s="148">
        <v>4.6429999999999998</v>
      </c>
      <c r="I141" s="149"/>
      <c r="J141" s="149"/>
      <c r="K141" s="150"/>
      <c r="L141" s="27"/>
      <c r="M141" s="151" t="s">
        <v>1</v>
      </c>
      <c r="N141" s="152" t="s">
        <v>32</v>
      </c>
      <c r="O141" s="153">
        <v>2</v>
      </c>
      <c r="P141" s="153">
        <f>O141*H141</f>
        <v>9.2859999999999996</v>
      </c>
      <c r="Q141" s="153">
        <v>1.837</v>
      </c>
      <c r="R141" s="153">
        <f>Q141*H141</f>
        <v>8.5291909999999991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136</v>
      </c>
      <c r="AT141" s="155" t="s">
        <v>132</v>
      </c>
      <c r="AU141" s="155" t="s">
        <v>79</v>
      </c>
      <c r="AY141" s="14" t="s">
        <v>129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79</v>
      </c>
      <c r="BK141" s="156">
        <f>ROUND(I141*H141,2)</f>
        <v>0</v>
      </c>
      <c r="BL141" s="14" t="s">
        <v>136</v>
      </c>
      <c r="BM141" s="155" t="s">
        <v>477</v>
      </c>
    </row>
    <row r="142" spans="1:65" s="12" customFormat="1" ht="22.95" customHeight="1" x14ac:dyDescent="0.25">
      <c r="B142" s="131"/>
      <c r="D142" s="132" t="s">
        <v>65</v>
      </c>
      <c r="E142" s="141" t="s">
        <v>163</v>
      </c>
      <c r="F142" s="141" t="s">
        <v>164</v>
      </c>
      <c r="J142" s="142"/>
      <c r="L142" s="131"/>
      <c r="M142" s="135"/>
      <c r="N142" s="136"/>
      <c r="O142" s="136"/>
      <c r="P142" s="137">
        <f>P143</f>
        <v>3.335</v>
      </c>
      <c r="Q142" s="136"/>
      <c r="R142" s="137">
        <f>R143</f>
        <v>0</v>
      </c>
      <c r="S142" s="136"/>
      <c r="T142" s="138">
        <f>T143</f>
        <v>0</v>
      </c>
      <c r="AR142" s="132" t="s">
        <v>73</v>
      </c>
      <c r="AT142" s="139" t="s">
        <v>65</v>
      </c>
      <c r="AU142" s="139" t="s">
        <v>73</v>
      </c>
      <c r="AY142" s="132" t="s">
        <v>129</v>
      </c>
      <c r="BK142" s="140">
        <f>BK143</f>
        <v>0</v>
      </c>
    </row>
    <row r="143" spans="1:65" s="2" customFormat="1" ht="24" customHeight="1" x14ac:dyDescent="0.2">
      <c r="A143" s="26"/>
      <c r="B143" s="143"/>
      <c r="C143" s="144" t="s">
        <v>186</v>
      </c>
      <c r="D143" s="144" t="s">
        <v>132</v>
      </c>
      <c r="E143" s="145" t="s">
        <v>478</v>
      </c>
      <c r="F143" s="146" t="s">
        <v>479</v>
      </c>
      <c r="G143" s="147" t="s">
        <v>171</v>
      </c>
      <c r="H143" s="148">
        <v>23</v>
      </c>
      <c r="I143" s="149"/>
      <c r="J143" s="149"/>
      <c r="K143" s="150"/>
      <c r="L143" s="27"/>
      <c r="M143" s="167" t="s">
        <v>1</v>
      </c>
      <c r="N143" s="168" t="s">
        <v>32</v>
      </c>
      <c r="O143" s="169">
        <v>0.14499999999999999</v>
      </c>
      <c r="P143" s="169">
        <f>O143*H143</f>
        <v>3.335</v>
      </c>
      <c r="Q143" s="169">
        <v>0</v>
      </c>
      <c r="R143" s="169">
        <f>Q143*H143</f>
        <v>0</v>
      </c>
      <c r="S143" s="169">
        <v>0</v>
      </c>
      <c r="T143" s="17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136</v>
      </c>
      <c r="AT143" s="155" t="s">
        <v>132</v>
      </c>
      <c r="AU143" s="155" t="s">
        <v>79</v>
      </c>
      <c r="AY143" s="14" t="s">
        <v>129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79</v>
      </c>
      <c r="BK143" s="156">
        <f>ROUND(I143*H143,2)</f>
        <v>0</v>
      </c>
      <c r="BL143" s="14" t="s">
        <v>136</v>
      </c>
      <c r="BM143" s="155" t="s">
        <v>480</v>
      </c>
    </row>
    <row r="144" spans="1:65" s="2" customFormat="1" ht="6.9" customHeight="1" x14ac:dyDescent="0.2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3:K143"/>
  <mergeCells count="13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3"/>
  <sheetViews>
    <sheetView showGridLines="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93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611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432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481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618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ROUND((SUM(BG122:BG132)),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ROUND((SUM(BH122:BH132)),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ROUND((SUM(BI122:BI132)),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432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12 - Zateplenie strešného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111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114</v>
      </c>
      <c r="E100" s="118"/>
      <c r="F100" s="118"/>
      <c r="G100" s="118"/>
      <c r="H100" s="118"/>
      <c r="I100" s="118"/>
      <c r="J100" s="119"/>
      <c r="L100" s="116"/>
    </row>
    <row r="101" spans="1:47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" customHeight="1" x14ac:dyDescent="0.2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" customHeight="1" x14ac:dyDescent="0.2">
      <c r="A107" s="26"/>
      <c r="B107" s="27"/>
      <c r="C107" s="18" t="s">
        <v>613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 x14ac:dyDescent="0.2">
      <c r="A109" s="26"/>
      <c r="B109" s="27"/>
      <c r="C109" s="23" t="s">
        <v>11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 x14ac:dyDescent="0.2">
      <c r="A110" s="26"/>
      <c r="B110" s="27"/>
      <c r="C110" s="26"/>
      <c r="D110" s="26"/>
      <c r="E110" s="217" t="str">
        <f>E7</f>
        <v>Zníženie energeickej náročnosti objektov ZTS Sabinov a.s.                                                                                      - SO170 Obnova haly deliarne</v>
      </c>
      <c r="F110" s="218"/>
      <c r="G110" s="218"/>
      <c r="H110" s="218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 x14ac:dyDescent="0.2">
      <c r="B111" s="17"/>
      <c r="C111" s="23" t="s">
        <v>99</v>
      </c>
      <c r="L111" s="17"/>
    </row>
    <row r="112" spans="1:47" s="2" customFormat="1" ht="16.5" customHeight="1" x14ac:dyDescent="0.2">
      <c r="A112" s="26"/>
      <c r="B112" s="27"/>
      <c r="C112" s="26"/>
      <c r="D112" s="26"/>
      <c r="E112" s="217" t="s">
        <v>432</v>
      </c>
      <c r="F112" s="216"/>
      <c r="G112" s="216"/>
      <c r="H112" s="21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101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 x14ac:dyDescent="0.2">
      <c r="A114" s="26"/>
      <c r="B114" s="27"/>
      <c r="C114" s="26"/>
      <c r="D114" s="26"/>
      <c r="E114" s="192" t="str">
        <f>E11</f>
        <v>12 - Zateplenie strešného plášťa</v>
      </c>
      <c r="F114" s="216"/>
      <c r="G114" s="216"/>
      <c r="H114" s="21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14</v>
      </c>
      <c r="D116" s="26"/>
      <c r="E116" s="26"/>
      <c r="F116" s="21" t="str">
        <f>F14</f>
        <v xml:space="preserve"> </v>
      </c>
      <c r="G116" s="26"/>
      <c r="H116" s="26"/>
      <c r="I116" s="23" t="s">
        <v>16</v>
      </c>
      <c r="J116" s="49" t="str">
        <f>IF(J14="","",J14)</f>
        <v>9.12.2019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 x14ac:dyDescent="0.2">
      <c r="A118" s="26"/>
      <c r="B118" s="27"/>
      <c r="C118" s="23" t="s">
        <v>18</v>
      </c>
      <c r="D118" s="26"/>
      <c r="E118" s="26"/>
      <c r="F118" s="21" t="str">
        <f>E17</f>
        <v xml:space="preserve"> </v>
      </c>
      <c r="G118" s="26"/>
      <c r="H118" s="26"/>
      <c r="I118" s="23" t="s">
        <v>22</v>
      </c>
      <c r="J118" s="24" t="str">
        <f>E23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 x14ac:dyDescent="0.2">
      <c r="A119" s="26"/>
      <c r="B119" s="27"/>
      <c r="C119" s="23" t="s">
        <v>21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24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20"/>
      <c r="B121" s="121"/>
      <c r="C121" s="122" t="s">
        <v>116</v>
      </c>
      <c r="D121" s="123" t="s">
        <v>51</v>
      </c>
      <c r="E121" s="123" t="s">
        <v>47</v>
      </c>
      <c r="F121" s="123" t="s">
        <v>48</v>
      </c>
      <c r="G121" s="123" t="s">
        <v>117</v>
      </c>
      <c r="H121" s="123" t="s">
        <v>118</v>
      </c>
      <c r="I121" s="123" t="s">
        <v>119</v>
      </c>
      <c r="J121" s="124" t="s">
        <v>104</v>
      </c>
      <c r="K121" s="125" t="s">
        <v>120</v>
      </c>
      <c r="L121" s="126"/>
      <c r="M121" s="56" t="s">
        <v>1</v>
      </c>
      <c r="N121" s="57" t="s">
        <v>30</v>
      </c>
      <c r="O121" s="57" t="s">
        <v>121</v>
      </c>
      <c r="P121" s="57" t="s">
        <v>122</v>
      </c>
      <c r="Q121" s="57" t="s">
        <v>123</v>
      </c>
      <c r="R121" s="57" t="s">
        <v>124</v>
      </c>
      <c r="S121" s="57" t="s">
        <v>125</v>
      </c>
      <c r="T121" s="58" t="s">
        <v>126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5" customHeight="1" x14ac:dyDescent="0.3">
      <c r="A122" s="26"/>
      <c r="B122" s="27"/>
      <c r="C122" s="63" t="s">
        <v>105</v>
      </c>
      <c r="D122" s="26"/>
      <c r="E122" s="26"/>
      <c r="F122" s="26"/>
      <c r="G122" s="26"/>
      <c r="H122" s="26"/>
      <c r="I122" s="26"/>
      <c r="J122" s="127"/>
      <c r="K122" s="26"/>
      <c r="L122" s="27"/>
      <c r="M122" s="59"/>
      <c r="N122" s="50"/>
      <c r="O122" s="60"/>
      <c r="P122" s="128">
        <f>P123</f>
        <v>41.951430000000009</v>
      </c>
      <c r="Q122" s="60"/>
      <c r="R122" s="128">
        <f>R123</f>
        <v>0.123416</v>
      </c>
      <c r="S122" s="60"/>
      <c r="T122" s="129">
        <f>T123</f>
        <v>8.2916000000000004E-2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65</v>
      </c>
      <c r="AU122" s="14" t="s">
        <v>106</v>
      </c>
      <c r="BK122" s="130">
        <f>BK123</f>
        <v>0</v>
      </c>
    </row>
    <row r="123" spans="1:65" s="12" customFormat="1" ht="25.95" customHeight="1" x14ac:dyDescent="0.25">
      <c r="B123" s="131"/>
      <c r="D123" s="132" t="s">
        <v>65</v>
      </c>
      <c r="E123" s="133" t="s">
        <v>215</v>
      </c>
      <c r="F123" s="133" t="s">
        <v>216</v>
      </c>
      <c r="J123" s="134"/>
      <c r="L123" s="131"/>
      <c r="M123" s="135"/>
      <c r="N123" s="136"/>
      <c r="O123" s="136"/>
      <c r="P123" s="137">
        <f>P124</f>
        <v>41.951430000000009</v>
      </c>
      <c r="Q123" s="136"/>
      <c r="R123" s="137">
        <f>R124</f>
        <v>0.123416</v>
      </c>
      <c r="S123" s="136"/>
      <c r="T123" s="138">
        <f>T124</f>
        <v>8.2916000000000004E-2</v>
      </c>
      <c r="AR123" s="132" t="s">
        <v>79</v>
      </c>
      <c r="AT123" s="139" t="s">
        <v>65</v>
      </c>
      <c r="AU123" s="139" t="s">
        <v>66</v>
      </c>
      <c r="AY123" s="132" t="s">
        <v>129</v>
      </c>
      <c r="BK123" s="140">
        <f>BK124</f>
        <v>0</v>
      </c>
    </row>
    <row r="124" spans="1:65" s="12" customFormat="1" ht="22.95" customHeight="1" x14ac:dyDescent="0.25">
      <c r="B124" s="131"/>
      <c r="D124" s="132" t="s">
        <v>65</v>
      </c>
      <c r="E124" s="141" t="s">
        <v>240</v>
      </c>
      <c r="F124" s="141" t="s">
        <v>241</v>
      </c>
      <c r="J124" s="142"/>
      <c r="L124" s="131"/>
      <c r="M124" s="135"/>
      <c r="N124" s="136"/>
      <c r="O124" s="136"/>
      <c r="P124" s="137">
        <f>SUM(P125:P132)</f>
        <v>41.951430000000009</v>
      </c>
      <c r="Q124" s="136"/>
      <c r="R124" s="137">
        <f>SUM(R125:R132)</f>
        <v>0.123416</v>
      </c>
      <c r="S124" s="136"/>
      <c r="T124" s="138">
        <f>SUM(T125:T132)</f>
        <v>8.2916000000000004E-2</v>
      </c>
      <c r="AR124" s="132" t="s">
        <v>79</v>
      </c>
      <c r="AT124" s="139" t="s">
        <v>65</v>
      </c>
      <c r="AU124" s="139" t="s">
        <v>73</v>
      </c>
      <c r="AY124" s="132" t="s">
        <v>129</v>
      </c>
      <c r="BK124" s="140">
        <f>SUM(BK125:BK132)</f>
        <v>0</v>
      </c>
    </row>
    <row r="125" spans="1:65" s="2" customFormat="1" ht="24" customHeight="1" x14ac:dyDescent="0.2">
      <c r="A125" s="26"/>
      <c r="B125" s="143"/>
      <c r="C125" s="144" t="s">
        <v>73</v>
      </c>
      <c r="D125" s="144" t="s">
        <v>132</v>
      </c>
      <c r="E125" s="145" t="s">
        <v>482</v>
      </c>
      <c r="F125" s="146" t="s">
        <v>483</v>
      </c>
      <c r="G125" s="147" t="s">
        <v>171</v>
      </c>
      <c r="H125" s="148">
        <v>13.3</v>
      </c>
      <c r="I125" s="149"/>
      <c r="J125" s="149"/>
      <c r="K125" s="150"/>
      <c r="L125" s="27"/>
      <c r="M125" s="151" t="s">
        <v>1</v>
      </c>
      <c r="N125" s="152" t="s">
        <v>32</v>
      </c>
      <c r="O125" s="153">
        <v>5.6000000000000001E-2</v>
      </c>
      <c r="P125" s="153">
        <f t="shared" ref="P125:P132" si="0">O125*H125</f>
        <v>0.74480000000000002</v>
      </c>
      <c r="Q125" s="153">
        <v>0</v>
      </c>
      <c r="R125" s="153">
        <f t="shared" ref="R125:R132" si="1">Q125*H125</f>
        <v>0</v>
      </c>
      <c r="S125" s="153">
        <v>3.47E-3</v>
      </c>
      <c r="T125" s="154">
        <f t="shared" ref="T125:T132" si="2">S125*H125</f>
        <v>4.6151000000000005E-2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190</v>
      </c>
      <c r="AT125" s="155" t="s">
        <v>132</v>
      </c>
      <c r="AU125" s="155" t="s">
        <v>79</v>
      </c>
      <c r="AY125" s="14" t="s">
        <v>129</v>
      </c>
      <c r="BE125" s="156">
        <f t="shared" ref="BE125:BE132" si="3">IF(N125="základná",J125,0)</f>
        <v>0</v>
      </c>
      <c r="BF125" s="156">
        <f t="shared" ref="BF125:BF132" si="4">IF(N125="znížená",J125,0)</f>
        <v>0</v>
      </c>
      <c r="BG125" s="156">
        <f t="shared" ref="BG125:BG132" si="5">IF(N125="zákl. prenesená",J125,0)</f>
        <v>0</v>
      </c>
      <c r="BH125" s="156">
        <f t="shared" ref="BH125:BH132" si="6">IF(N125="zníž. prenesená",J125,0)</f>
        <v>0</v>
      </c>
      <c r="BI125" s="156">
        <f t="shared" ref="BI125:BI132" si="7">IF(N125="nulová",J125,0)</f>
        <v>0</v>
      </c>
      <c r="BJ125" s="14" t="s">
        <v>79</v>
      </c>
      <c r="BK125" s="156">
        <f t="shared" ref="BK125:BK132" si="8">ROUND(I125*H125,2)</f>
        <v>0</v>
      </c>
      <c r="BL125" s="14" t="s">
        <v>190</v>
      </c>
      <c r="BM125" s="155" t="s">
        <v>484</v>
      </c>
    </row>
    <row r="126" spans="1:65" s="2" customFormat="1" ht="24" customHeight="1" x14ac:dyDescent="0.2">
      <c r="A126" s="26"/>
      <c r="B126" s="143"/>
      <c r="C126" s="144" t="s">
        <v>79</v>
      </c>
      <c r="D126" s="144" t="s">
        <v>132</v>
      </c>
      <c r="E126" s="145" t="s">
        <v>485</v>
      </c>
      <c r="F126" s="146" t="s">
        <v>486</v>
      </c>
      <c r="G126" s="147" t="s">
        <v>171</v>
      </c>
      <c r="H126" s="148">
        <v>13.3</v>
      </c>
      <c r="I126" s="149"/>
      <c r="J126" s="149"/>
      <c r="K126" s="150"/>
      <c r="L126" s="27"/>
      <c r="M126" s="151" t="s">
        <v>1</v>
      </c>
      <c r="N126" s="152" t="s">
        <v>32</v>
      </c>
      <c r="O126" s="153">
        <v>0.89554</v>
      </c>
      <c r="P126" s="153">
        <f t="shared" si="0"/>
        <v>11.910682000000001</v>
      </c>
      <c r="Q126" s="153">
        <v>2.4499999999999999E-3</v>
      </c>
      <c r="R126" s="153">
        <f t="shared" si="1"/>
        <v>3.2585000000000003E-2</v>
      </c>
      <c r="S126" s="153">
        <v>0</v>
      </c>
      <c r="T126" s="154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190</v>
      </c>
      <c r="AT126" s="155" t="s">
        <v>132</v>
      </c>
      <c r="AU126" s="155" t="s">
        <v>79</v>
      </c>
      <c r="AY126" s="14" t="s">
        <v>129</v>
      </c>
      <c r="BE126" s="156">
        <f t="shared" si="3"/>
        <v>0</v>
      </c>
      <c r="BF126" s="156">
        <f t="shared" si="4"/>
        <v>0</v>
      </c>
      <c r="BG126" s="156">
        <f t="shared" si="5"/>
        <v>0</v>
      </c>
      <c r="BH126" s="156">
        <f t="shared" si="6"/>
        <v>0</v>
      </c>
      <c r="BI126" s="156">
        <f t="shared" si="7"/>
        <v>0</v>
      </c>
      <c r="BJ126" s="14" t="s">
        <v>79</v>
      </c>
      <c r="BK126" s="156">
        <f t="shared" si="8"/>
        <v>0</v>
      </c>
      <c r="BL126" s="14" t="s">
        <v>190</v>
      </c>
      <c r="BM126" s="155" t="s">
        <v>487</v>
      </c>
    </row>
    <row r="127" spans="1:65" s="2" customFormat="1" ht="24" customHeight="1" x14ac:dyDescent="0.2">
      <c r="A127" s="26"/>
      <c r="B127" s="143"/>
      <c r="C127" s="144" t="s">
        <v>141</v>
      </c>
      <c r="D127" s="144" t="s">
        <v>132</v>
      </c>
      <c r="E127" s="145" t="s">
        <v>488</v>
      </c>
      <c r="F127" s="146" t="s">
        <v>489</v>
      </c>
      <c r="G127" s="147" t="s">
        <v>171</v>
      </c>
      <c r="H127" s="148">
        <v>13.3</v>
      </c>
      <c r="I127" s="149"/>
      <c r="J127" s="149"/>
      <c r="K127" s="150"/>
      <c r="L127" s="27"/>
      <c r="M127" s="151" t="s">
        <v>1</v>
      </c>
      <c r="N127" s="152" t="s">
        <v>32</v>
      </c>
      <c r="O127" s="153">
        <v>0.89690000000000003</v>
      </c>
      <c r="P127" s="153">
        <f t="shared" si="0"/>
        <v>11.928770000000002</v>
      </c>
      <c r="Q127" s="153">
        <v>3.0500000000000002E-3</v>
      </c>
      <c r="R127" s="153">
        <f t="shared" si="1"/>
        <v>4.0565000000000004E-2</v>
      </c>
      <c r="S127" s="153">
        <v>0</v>
      </c>
      <c r="T127" s="154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190</v>
      </c>
      <c r="AT127" s="155" t="s">
        <v>132</v>
      </c>
      <c r="AU127" s="155" t="s">
        <v>79</v>
      </c>
      <c r="AY127" s="14" t="s">
        <v>129</v>
      </c>
      <c r="BE127" s="156">
        <f t="shared" si="3"/>
        <v>0</v>
      </c>
      <c r="BF127" s="156">
        <f t="shared" si="4"/>
        <v>0</v>
      </c>
      <c r="BG127" s="156">
        <f t="shared" si="5"/>
        <v>0</v>
      </c>
      <c r="BH127" s="156">
        <f t="shared" si="6"/>
        <v>0</v>
      </c>
      <c r="BI127" s="156">
        <f t="shared" si="7"/>
        <v>0</v>
      </c>
      <c r="BJ127" s="14" t="s">
        <v>79</v>
      </c>
      <c r="BK127" s="156">
        <f t="shared" si="8"/>
        <v>0</v>
      </c>
      <c r="BL127" s="14" t="s">
        <v>190</v>
      </c>
      <c r="BM127" s="155" t="s">
        <v>490</v>
      </c>
    </row>
    <row r="128" spans="1:65" s="2" customFormat="1" ht="24" customHeight="1" x14ac:dyDescent="0.2">
      <c r="A128" s="26"/>
      <c r="B128" s="143"/>
      <c r="C128" s="144" t="s">
        <v>136</v>
      </c>
      <c r="D128" s="144" t="s">
        <v>132</v>
      </c>
      <c r="E128" s="145" t="s">
        <v>491</v>
      </c>
      <c r="F128" s="146" t="s">
        <v>492</v>
      </c>
      <c r="G128" s="147" t="s">
        <v>338</v>
      </c>
      <c r="H128" s="148">
        <v>3</v>
      </c>
      <c r="I128" s="149"/>
      <c r="J128" s="149"/>
      <c r="K128" s="150"/>
      <c r="L128" s="27"/>
      <c r="M128" s="151" t="s">
        <v>1</v>
      </c>
      <c r="N128" s="152" t="s">
        <v>32</v>
      </c>
      <c r="O128" s="153">
        <v>1.23525</v>
      </c>
      <c r="P128" s="153">
        <f t="shared" si="0"/>
        <v>3.7057500000000001</v>
      </c>
      <c r="Q128" s="153">
        <v>1.58E-3</v>
      </c>
      <c r="R128" s="153">
        <f t="shared" si="1"/>
        <v>4.7400000000000003E-3</v>
      </c>
      <c r="S128" s="153">
        <v>0</v>
      </c>
      <c r="T128" s="154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190</v>
      </c>
      <c r="AT128" s="155" t="s">
        <v>132</v>
      </c>
      <c r="AU128" s="155" t="s">
        <v>79</v>
      </c>
      <c r="AY128" s="14" t="s">
        <v>129</v>
      </c>
      <c r="BE128" s="156">
        <f t="shared" si="3"/>
        <v>0</v>
      </c>
      <c r="BF128" s="156">
        <f t="shared" si="4"/>
        <v>0</v>
      </c>
      <c r="BG128" s="156">
        <f t="shared" si="5"/>
        <v>0</v>
      </c>
      <c r="BH128" s="156">
        <f t="shared" si="6"/>
        <v>0</v>
      </c>
      <c r="BI128" s="156">
        <f t="shared" si="7"/>
        <v>0</v>
      </c>
      <c r="BJ128" s="14" t="s">
        <v>79</v>
      </c>
      <c r="BK128" s="156">
        <f t="shared" si="8"/>
        <v>0</v>
      </c>
      <c r="BL128" s="14" t="s">
        <v>190</v>
      </c>
      <c r="BM128" s="155" t="s">
        <v>493</v>
      </c>
    </row>
    <row r="129" spans="1:65" s="2" customFormat="1" ht="24" customHeight="1" x14ac:dyDescent="0.2">
      <c r="A129" s="26"/>
      <c r="B129" s="143"/>
      <c r="C129" s="144" t="s">
        <v>148</v>
      </c>
      <c r="D129" s="144" t="s">
        <v>132</v>
      </c>
      <c r="E129" s="145" t="s">
        <v>494</v>
      </c>
      <c r="F129" s="146" t="s">
        <v>495</v>
      </c>
      <c r="G129" s="147" t="s">
        <v>171</v>
      </c>
      <c r="H129" s="148">
        <v>6.7</v>
      </c>
      <c r="I129" s="149"/>
      <c r="J129" s="149"/>
      <c r="K129" s="150"/>
      <c r="L129" s="27"/>
      <c r="M129" s="151" t="s">
        <v>1</v>
      </c>
      <c r="N129" s="152" t="s">
        <v>32</v>
      </c>
      <c r="O129" s="153">
        <v>0.65947</v>
      </c>
      <c r="P129" s="153">
        <f t="shared" si="0"/>
        <v>4.4184489999999998</v>
      </c>
      <c r="Q129" s="153">
        <v>2.0200000000000001E-3</v>
      </c>
      <c r="R129" s="153">
        <f t="shared" si="1"/>
        <v>1.3534000000000001E-2</v>
      </c>
      <c r="S129" s="153">
        <v>0</v>
      </c>
      <c r="T129" s="154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190</v>
      </c>
      <c r="AT129" s="155" t="s">
        <v>132</v>
      </c>
      <c r="AU129" s="155" t="s">
        <v>79</v>
      </c>
      <c r="AY129" s="14" t="s">
        <v>129</v>
      </c>
      <c r="BE129" s="156">
        <f t="shared" si="3"/>
        <v>0</v>
      </c>
      <c r="BF129" s="156">
        <f t="shared" si="4"/>
        <v>0</v>
      </c>
      <c r="BG129" s="156">
        <f t="shared" si="5"/>
        <v>0</v>
      </c>
      <c r="BH129" s="156">
        <f t="shared" si="6"/>
        <v>0</v>
      </c>
      <c r="BI129" s="156">
        <f t="shared" si="7"/>
        <v>0</v>
      </c>
      <c r="BJ129" s="14" t="s">
        <v>79</v>
      </c>
      <c r="BK129" s="156">
        <f t="shared" si="8"/>
        <v>0</v>
      </c>
      <c r="BL129" s="14" t="s">
        <v>190</v>
      </c>
      <c r="BM129" s="155" t="s">
        <v>496</v>
      </c>
    </row>
    <row r="130" spans="1:65" s="2" customFormat="1" ht="24" customHeight="1" x14ac:dyDescent="0.2">
      <c r="A130" s="26"/>
      <c r="B130" s="143"/>
      <c r="C130" s="144" t="s">
        <v>130</v>
      </c>
      <c r="D130" s="144" t="s">
        <v>132</v>
      </c>
      <c r="E130" s="145" t="s">
        <v>497</v>
      </c>
      <c r="F130" s="146" t="s">
        <v>498</v>
      </c>
      <c r="G130" s="147" t="s">
        <v>171</v>
      </c>
      <c r="H130" s="148">
        <v>12.9</v>
      </c>
      <c r="I130" s="149"/>
      <c r="J130" s="149"/>
      <c r="K130" s="150"/>
      <c r="L130" s="27"/>
      <c r="M130" s="151" t="s">
        <v>1</v>
      </c>
      <c r="N130" s="152" t="s">
        <v>32</v>
      </c>
      <c r="O130" s="153">
        <v>0.66051000000000004</v>
      </c>
      <c r="P130" s="153">
        <f t="shared" si="0"/>
        <v>8.5205790000000015</v>
      </c>
      <c r="Q130" s="153">
        <v>2.48E-3</v>
      </c>
      <c r="R130" s="153">
        <f t="shared" si="1"/>
        <v>3.1992E-2</v>
      </c>
      <c r="S130" s="153">
        <v>0</v>
      </c>
      <c r="T130" s="154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190</v>
      </c>
      <c r="AT130" s="155" t="s">
        <v>132</v>
      </c>
      <c r="AU130" s="155" t="s">
        <v>79</v>
      </c>
      <c r="AY130" s="14" t="s">
        <v>129</v>
      </c>
      <c r="BE130" s="156">
        <f t="shared" si="3"/>
        <v>0</v>
      </c>
      <c r="BF130" s="156">
        <f t="shared" si="4"/>
        <v>0</v>
      </c>
      <c r="BG130" s="156">
        <f t="shared" si="5"/>
        <v>0</v>
      </c>
      <c r="BH130" s="156">
        <f t="shared" si="6"/>
        <v>0</v>
      </c>
      <c r="BI130" s="156">
        <f t="shared" si="7"/>
        <v>0</v>
      </c>
      <c r="BJ130" s="14" t="s">
        <v>79</v>
      </c>
      <c r="BK130" s="156">
        <f t="shared" si="8"/>
        <v>0</v>
      </c>
      <c r="BL130" s="14" t="s">
        <v>190</v>
      </c>
      <c r="BM130" s="155" t="s">
        <v>499</v>
      </c>
    </row>
    <row r="131" spans="1:65" s="2" customFormat="1" ht="24" customHeight="1" x14ac:dyDescent="0.2">
      <c r="A131" s="26"/>
      <c r="B131" s="143"/>
      <c r="C131" s="144" t="s">
        <v>155</v>
      </c>
      <c r="D131" s="144" t="s">
        <v>132</v>
      </c>
      <c r="E131" s="145" t="s">
        <v>500</v>
      </c>
      <c r="F131" s="146" t="s">
        <v>501</v>
      </c>
      <c r="G131" s="147" t="s">
        <v>171</v>
      </c>
      <c r="H131" s="148">
        <v>12.9</v>
      </c>
      <c r="I131" s="149"/>
      <c r="J131" s="149"/>
      <c r="K131" s="150"/>
      <c r="L131" s="27"/>
      <c r="M131" s="151" t="s">
        <v>1</v>
      </c>
      <c r="N131" s="152" t="s">
        <v>32</v>
      </c>
      <c r="O131" s="153">
        <v>5.6000000000000001E-2</v>
      </c>
      <c r="P131" s="153">
        <f t="shared" si="0"/>
        <v>0.72240000000000004</v>
      </c>
      <c r="Q131" s="153">
        <v>0</v>
      </c>
      <c r="R131" s="153">
        <f t="shared" si="1"/>
        <v>0</v>
      </c>
      <c r="S131" s="153">
        <v>2.8500000000000001E-3</v>
      </c>
      <c r="T131" s="154">
        <f t="shared" si="2"/>
        <v>3.6764999999999999E-2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190</v>
      </c>
      <c r="AT131" s="155" t="s">
        <v>132</v>
      </c>
      <c r="AU131" s="155" t="s">
        <v>79</v>
      </c>
      <c r="AY131" s="14" t="s">
        <v>129</v>
      </c>
      <c r="BE131" s="156">
        <f t="shared" si="3"/>
        <v>0</v>
      </c>
      <c r="BF131" s="156">
        <f t="shared" si="4"/>
        <v>0</v>
      </c>
      <c r="BG131" s="156">
        <f t="shared" si="5"/>
        <v>0</v>
      </c>
      <c r="BH131" s="156">
        <f t="shared" si="6"/>
        <v>0</v>
      </c>
      <c r="BI131" s="156">
        <f t="shared" si="7"/>
        <v>0</v>
      </c>
      <c r="BJ131" s="14" t="s">
        <v>79</v>
      </c>
      <c r="BK131" s="156">
        <f t="shared" si="8"/>
        <v>0</v>
      </c>
      <c r="BL131" s="14" t="s">
        <v>190</v>
      </c>
      <c r="BM131" s="155" t="s">
        <v>502</v>
      </c>
    </row>
    <row r="132" spans="1:65" s="2" customFormat="1" ht="24" customHeight="1" x14ac:dyDescent="0.2">
      <c r="A132" s="26"/>
      <c r="B132" s="143"/>
      <c r="C132" s="144" t="s">
        <v>159</v>
      </c>
      <c r="D132" s="144" t="s">
        <v>132</v>
      </c>
      <c r="E132" s="145" t="s">
        <v>349</v>
      </c>
      <c r="F132" s="146" t="s">
        <v>350</v>
      </c>
      <c r="G132" s="147" t="s">
        <v>232</v>
      </c>
      <c r="H132" s="148">
        <v>14.048</v>
      </c>
      <c r="I132" s="149"/>
      <c r="J132" s="149"/>
      <c r="K132" s="150"/>
      <c r="L132" s="27"/>
      <c r="M132" s="167" t="s">
        <v>1</v>
      </c>
      <c r="N132" s="168" t="s">
        <v>32</v>
      </c>
      <c r="O132" s="169">
        <v>0</v>
      </c>
      <c r="P132" s="169">
        <f t="shared" si="0"/>
        <v>0</v>
      </c>
      <c r="Q132" s="169">
        <v>0</v>
      </c>
      <c r="R132" s="169">
        <f t="shared" si="1"/>
        <v>0</v>
      </c>
      <c r="S132" s="169">
        <v>0</v>
      </c>
      <c r="T132" s="170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190</v>
      </c>
      <c r="AT132" s="155" t="s">
        <v>132</v>
      </c>
      <c r="AU132" s="155" t="s">
        <v>79</v>
      </c>
      <c r="AY132" s="14" t="s">
        <v>129</v>
      </c>
      <c r="BE132" s="156">
        <f t="shared" si="3"/>
        <v>0</v>
      </c>
      <c r="BF132" s="156">
        <f t="shared" si="4"/>
        <v>0</v>
      </c>
      <c r="BG132" s="156">
        <f t="shared" si="5"/>
        <v>0</v>
      </c>
      <c r="BH132" s="156">
        <f t="shared" si="6"/>
        <v>0</v>
      </c>
      <c r="BI132" s="156">
        <f t="shared" si="7"/>
        <v>0</v>
      </c>
      <c r="BJ132" s="14" t="s">
        <v>79</v>
      </c>
      <c r="BK132" s="156">
        <f t="shared" si="8"/>
        <v>0</v>
      </c>
      <c r="BL132" s="14" t="s">
        <v>190</v>
      </c>
      <c r="BM132" s="155" t="s">
        <v>503</v>
      </c>
    </row>
    <row r="133" spans="1:65" s="2" customFormat="1" ht="6.9" customHeight="1" x14ac:dyDescent="0.2">
      <c r="A133" s="26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27"/>
      <c r="M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</sheetData>
  <autoFilter ref="C121:K132"/>
  <mergeCells count="13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7"/>
  <sheetViews>
    <sheetView showGridLines="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95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611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432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504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618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ROUND((SUM(BG122:BG126)),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ROUND((SUM(BH122:BH126)),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ROUND((SUM(BI122:BI126)),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432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13 - Výmena výplní otvorových konštrukcií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111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505</v>
      </c>
      <c r="E100" s="118"/>
      <c r="F100" s="118"/>
      <c r="G100" s="118"/>
      <c r="H100" s="118"/>
      <c r="I100" s="118"/>
      <c r="J100" s="119"/>
      <c r="L100" s="116"/>
    </row>
    <row r="101" spans="1:47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" customHeight="1" x14ac:dyDescent="0.2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" customHeight="1" x14ac:dyDescent="0.2">
      <c r="A107" s="26"/>
      <c r="B107" s="27"/>
      <c r="C107" s="18" t="s">
        <v>613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 x14ac:dyDescent="0.2">
      <c r="A109" s="26"/>
      <c r="B109" s="27"/>
      <c r="C109" s="23" t="s">
        <v>11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 x14ac:dyDescent="0.2">
      <c r="A110" s="26"/>
      <c r="B110" s="27"/>
      <c r="C110" s="26"/>
      <c r="D110" s="26"/>
      <c r="E110" s="217" t="str">
        <f>E7</f>
        <v>Zníženie energeickej náročnosti objektov ZTS Sabinov a.s.                                                                                      - SO170 Obnova haly deliarne</v>
      </c>
      <c r="F110" s="218"/>
      <c r="G110" s="218"/>
      <c r="H110" s="218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 x14ac:dyDescent="0.2">
      <c r="B111" s="17"/>
      <c r="C111" s="23" t="s">
        <v>99</v>
      </c>
      <c r="L111" s="17"/>
    </row>
    <row r="112" spans="1:47" s="2" customFormat="1" ht="16.5" customHeight="1" x14ac:dyDescent="0.2">
      <c r="A112" s="26"/>
      <c r="B112" s="27"/>
      <c r="C112" s="26"/>
      <c r="D112" s="26"/>
      <c r="E112" s="217" t="s">
        <v>432</v>
      </c>
      <c r="F112" s="216"/>
      <c r="G112" s="216"/>
      <c r="H112" s="21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101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 x14ac:dyDescent="0.2">
      <c r="A114" s="26"/>
      <c r="B114" s="27"/>
      <c r="C114" s="26"/>
      <c r="D114" s="26"/>
      <c r="E114" s="192" t="str">
        <f>E11</f>
        <v>13 - Výmena výplní otvorových konštrukcií</v>
      </c>
      <c r="F114" s="216"/>
      <c r="G114" s="216"/>
      <c r="H114" s="21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14</v>
      </c>
      <c r="D116" s="26"/>
      <c r="E116" s="26"/>
      <c r="F116" s="21" t="str">
        <f>F14</f>
        <v xml:space="preserve"> </v>
      </c>
      <c r="G116" s="26"/>
      <c r="H116" s="26"/>
      <c r="I116" s="23" t="s">
        <v>16</v>
      </c>
      <c r="J116" s="49" t="str">
        <f>IF(J14="","",J14)</f>
        <v>9.12.2019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 x14ac:dyDescent="0.2">
      <c r="A118" s="26"/>
      <c r="B118" s="27"/>
      <c r="C118" s="23" t="s">
        <v>18</v>
      </c>
      <c r="D118" s="26"/>
      <c r="E118" s="26"/>
      <c r="F118" s="21" t="str">
        <f>E17</f>
        <v xml:space="preserve"> </v>
      </c>
      <c r="G118" s="26"/>
      <c r="H118" s="26"/>
      <c r="I118" s="23" t="s">
        <v>22</v>
      </c>
      <c r="J118" s="24" t="str">
        <f>E23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 x14ac:dyDescent="0.2">
      <c r="A119" s="26"/>
      <c r="B119" s="27"/>
      <c r="C119" s="23" t="s">
        <v>21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24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20"/>
      <c r="B121" s="121"/>
      <c r="C121" s="122" t="s">
        <v>116</v>
      </c>
      <c r="D121" s="123" t="s">
        <v>51</v>
      </c>
      <c r="E121" s="123" t="s">
        <v>47</v>
      </c>
      <c r="F121" s="123" t="s">
        <v>48</v>
      </c>
      <c r="G121" s="123" t="s">
        <v>117</v>
      </c>
      <c r="H121" s="123" t="s">
        <v>118</v>
      </c>
      <c r="I121" s="123" t="s">
        <v>119</v>
      </c>
      <c r="J121" s="124" t="s">
        <v>104</v>
      </c>
      <c r="K121" s="125" t="s">
        <v>120</v>
      </c>
      <c r="L121" s="126"/>
      <c r="M121" s="56" t="s">
        <v>1</v>
      </c>
      <c r="N121" s="57" t="s">
        <v>30</v>
      </c>
      <c r="O121" s="57" t="s">
        <v>121</v>
      </c>
      <c r="P121" s="57" t="s">
        <v>122</v>
      </c>
      <c r="Q121" s="57" t="s">
        <v>123</v>
      </c>
      <c r="R121" s="57" t="s">
        <v>124</v>
      </c>
      <c r="S121" s="57" t="s">
        <v>125</v>
      </c>
      <c r="T121" s="58" t="s">
        <v>126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5" customHeight="1" x14ac:dyDescent="0.3">
      <c r="A122" s="26"/>
      <c r="B122" s="27"/>
      <c r="C122" s="63" t="s">
        <v>105</v>
      </c>
      <c r="D122" s="26"/>
      <c r="E122" s="26"/>
      <c r="F122" s="26"/>
      <c r="G122" s="26"/>
      <c r="H122" s="26"/>
      <c r="I122" s="26"/>
      <c r="J122" s="127"/>
      <c r="K122" s="26"/>
      <c r="L122" s="27"/>
      <c r="M122" s="59"/>
      <c r="N122" s="50"/>
      <c r="O122" s="60"/>
      <c r="P122" s="128">
        <f>P123</f>
        <v>7.7559199999999997</v>
      </c>
      <c r="Q122" s="60"/>
      <c r="R122" s="128">
        <f>R123</f>
        <v>3.015E-2</v>
      </c>
      <c r="S122" s="60"/>
      <c r="T122" s="129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65</v>
      </c>
      <c r="AU122" s="14" t="s">
        <v>106</v>
      </c>
      <c r="BK122" s="130">
        <f>BK123</f>
        <v>0</v>
      </c>
    </row>
    <row r="123" spans="1:65" s="12" customFormat="1" ht="25.95" customHeight="1" x14ac:dyDescent="0.25">
      <c r="B123" s="131"/>
      <c r="D123" s="132" t="s">
        <v>65</v>
      </c>
      <c r="E123" s="133" t="s">
        <v>215</v>
      </c>
      <c r="F123" s="133" t="s">
        <v>216</v>
      </c>
      <c r="J123" s="134"/>
      <c r="L123" s="131"/>
      <c r="M123" s="135"/>
      <c r="N123" s="136"/>
      <c r="O123" s="136"/>
      <c r="P123" s="137">
        <f>P124</f>
        <v>7.7559199999999997</v>
      </c>
      <c r="Q123" s="136"/>
      <c r="R123" s="137">
        <f>R124</f>
        <v>3.015E-2</v>
      </c>
      <c r="S123" s="136"/>
      <c r="T123" s="138">
        <f>T124</f>
        <v>0</v>
      </c>
      <c r="AR123" s="132" t="s">
        <v>79</v>
      </c>
      <c r="AT123" s="139" t="s">
        <v>65</v>
      </c>
      <c r="AU123" s="139" t="s">
        <v>66</v>
      </c>
      <c r="AY123" s="132" t="s">
        <v>129</v>
      </c>
      <c r="BK123" s="140">
        <f>BK124</f>
        <v>0</v>
      </c>
    </row>
    <row r="124" spans="1:65" s="12" customFormat="1" ht="22.95" customHeight="1" x14ac:dyDescent="0.25">
      <c r="B124" s="131"/>
      <c r="D124" s="132" t="s">
        <v>65</v>
      </c>
      <c r="E124" s="141" t="s">
        <v>506</v>
      </c>
      <c r="F124" s="141" t="s">
        <v>507</v>
      </c>
      <c r="J124" s="142"/>
      <c r="L124" s="131"/>
      <c r="M124" s="135"/>
      <c r="N124" s="136"/>
      <c r="O124" s="136"/>
      <c r="P124" s="137">
        <f>SUM(P125:P126)</f>
        <v>7.7559199999999997</v>
      </c>
      <c r="Q124" s="136"/>
      <c r="R124" s="137">
        <f>SUM(R125:R126)</f>
        <v>3.015E-2</v>
      </c>
      <c r="S124" s="136"/>
      <c r="T124" s="138">
        <f>SUM(T125:T126)</f>
        <v>0</v>
      </c>
      <c r="AR124" s="132" t="s">
        <v>79</v>
      </c>
      <c r="AT124" s="139" t="s">
        <v>65</v>
      </c>
      <c r="AU124" s="139" t="s">
        <v>73</v>
      </c>
      <c r="AY124" s="132" t="s">
        <v>129</v>
      </c>
      <c r="BK124" s="140">
        <f>SUM(BK125:BK126)</f>
        <v>0</v>
      </c>
    </row>
    <row r="125" spans="1:65" s="2" customFormat="1" ht="24" customHeight="1" x14ac:dyDescent="0.2">
      <c r="A125" s="26"/>
      <c r="B125" s="143"/>
      <c r="C125" s="144" t="s">
        <v>73</v>
      </c>
      <c r="D125" s="144" t="s">
        <v>132</v>
      </c>
      <c r="E125" s="145" t="s">
        <v>508</v>
      </c>
      <c r="F125" s="146" t="s">
        <v>509</v>
      </c>
      <c r="G125" s="147" t="s">
        <v>135</v>
      </c>
      <c r="H125" s="148">
        <v>67</v>
      </c>
      <c r="I125" s="149"/>
      <c r="J125" s="149"/>
      <c r="K125" s="150"/>
      <c r="L125" s="27"/>
      <c r="M125" s="151" t="s">
        <v>1</v>
      </c>
      <c r="N125" s="152" t="s">
        <v>32</v>
      </c>
      <c r="O125" s="153">
        <v>0.03</v>
      </c>
      <c r="P125" s="153">
        <f>O125*H125</f>
        <v>2.0099999999999998</v>
      </c>
      <c r="Q125" s="153">
        <v>1E-4</v>
      </c>
      <c r="R125" s="153">
        <f>Q125*H125</f>
        <v>6.7000000000000002E-3</v>
      </c>
      <c r="S125" s="153">
        <v>0</v>
      </c>
      <c r="T125" s="15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190</v>
      </c>
      <c r="AT125" s="155" t="s">
        <v>132</v>
      </c>
      <c r="AU125" s="155" t="s">
        <v>79</v>
      </c>
      <c r="AY125" s="14" t="s">
        <v>129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79</v>
      </c>
      <c r="BK125" s="156">
        <f>ROUND(I125*H125,2)</f>
        <v>0</v>
      </c>
      <c r="BL125" s="14" t="s">
        <v>190</v>
      </c>
      <c r="BM125" s="155" t="s">
        <v>510</v>
      </c>
    </row>
    <row r="126" spans="1:65" s="2" customFormat="1" ht="24" customHeight="1" x14ac:dyDescent="0.2">
      <c r="A126" s="26"/>
      <c r="B126" s="143"/>
      <c r="C126" s="144" t="s">
        <v>79</v>
      </c>
      <c r="D126" s="144" t="s">
        <v>132</v>
      </c>
      <c r="E126" s="145" t="s">
        <v>511</v>
      </c>
      <c r="F126" s="146" t="s">
        <v>512</v>
      </c>
      <c r="G126" s="147" t="s">
        <v>135</v>
      </c>
      <c r="H126" s="148">
        <v>67</v>
      </c>
      <c r="I126" s="149"/>
      <c r="J126" s="149"/>
      <c r="K126" s="150"/>
      <c r="L126" s="27"/>
      <c r="M126" s="167" t="s">
        <v>1</v>
      </c>
      <c r="N126" s="168" t="s">
        <v>32</v>
      </c>
      <c r="O126" s="169">
        <v>8.5760000000000003E-2</v>
      </c>
      <c r="P126" s="169">
        <f>O126*H126</f>
        <v>5.7459199999999999</v>
      </c>
      <c r="Q126" s="169">
        <v>3.5E-4</v>
      </c>
      <c r="R126" s="169">
        <f>Q126*H126</f>
        <v>2.3449999999999999E-2</v>
      </c>
      <c r="S126" s="169">
        <v>0</v>
      </c>
      <c r="T126" s="170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190</v>
      </c>
      <c r="AT126" s="155" t="s">
        <v>132</v>
      </c>
      <c r="AU126" s="155" t="s">
        <v>79</v>
      </c>
      <c r="AY126" s="14" t="s">
        <v>129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79</v>
      </c>
      <c r="BK126" s="156">
        <f>ROUND(I126*H126,2)</f>
        <v>0</v>
      </c>
      <c r="BL126" s="14" t="s">
        <v>190</v>
      </c>
      <c r="BM126" s="155" t="s">
        <v>513</v>
      </c>
    </row>
    <row r="127" spans="1:65" s="2" customFormat="1" ht="6.9" customHeight="1" x14ac:dyDescent="0.2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7"/>
      <c r="M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</sheetData>
  <autoFilter ref="C121:K126"/>
  <mergeCells count="13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tabSelected="1" topLeftCell="A130" workbookViewId="0">
      <selection activeCell="J136" sqref="J13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98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614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energeickej náročnosti objektov ZTS Sabinov a.s.                                                                                      - SO170 Obnova haly deliarne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99</v>
      </c>
      <c r="L8" s="17"/>
    </row>
    <row r="9" spans="1:46" s="2" customFormat="1" ht="16.5" customHeight="1" x14ac:dyDescent="0.2">
      <c r="A9" s="26"/>
      <c r="B9" s="27"/>
      <c r="C9" s="26"/>
      <c r="D9" s="26"/>
      <c r="E9" s="217" t="s">
        <v>432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101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2" t="s">
        <v>514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616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211" t="str">
        <f>'Rekapitulácia stavby'!E14</f>
        <v xml:space="preserve"> </v>
      </c>
      <c r="F20" s="211"/>
      <c r="G20" s="211"/>
      <c r="H20" s="211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617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621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201" t="s">
        <v>1</v>
      </c>
      <c r="F29" s="201"/>
      <c r="G29" s="201"/>
      <c r="H29" s="20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ROUND((SUM(BG122:BG152)),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ROUND((SUM(BH122:BH152)),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ROUND((SUM(BI122:BI152)),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612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energeickej náročnosti objektov ZTS Sabinov a.s.                                                                                      - SO170 Obnova haly deliarne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99</v>
      </c>
      <c r="L86" s="17"/>
    </row>
    <row r="87" spans="1:31" s="2" customFormat="1" ht="16.5" customHeight="1" x14ac:dyDescent="0.2">
      <c r="A87" s="26"/>
      <c r="B87" s="27"/>
      <c r="C87" s="26"/>
      <c r="D87" s="26"/>
      <c r="E87" s="217" t="s">
        <v>432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101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2" t="str">
        <f>E11</f>
        <v>14 - Ochrana pred bleskom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103</v>
      </c>
      <c r="D96" s="101"/>
      <c r="E96" s="101"/>
      <c r="F96" s="101"/>
      <c r="G96" s="101"/>
      <c r="H96" s="101"/>
      <c r="I96" s="101"/>
      <c r="J96" s="110" t="s">
        <v>104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105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106</v>
      </c>
    </row>
    <row r="99" spans="1:47" s="9" customFormat="1" ht="24.9" customHeight="1" x14ac:dyDescent="0.2">
      <c r="B99" s="112"/>
      <c r="D99" s="113" t="s">
        <v>515</v>
      </c>
      <c r="E99" s="114"/>
      <c r="F99" s="114"/>
      <c r="G99" s="114"/>
      <c r="H99" s="114"/>
      <c r="I99" s="114"/>
      <c r="J99" s="115"/>
      <c r="L99" s="112"/>
    </row>
    <row r="100" spans="1:47" s="9" customFormat="1" ht="24.9" customHeight="1" x14ac:dyDescent="0.2">
      <c r="B100" s="112"/>
      <c r="D100" s="113" t="s">
        <v>516</v>
      </c>
      <c r="E100" s="114"/>
      <c r="F100" s="114"/>
      <c r="G100" s="114"/>
      <c r="H100" s="114"/>
      <c r="I100" s="114"/>
      <c r="J100" s="115"/>
      <c r="L100" s="112"/>
    </row>
    <row r="101" spans="1:47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" customHeight="1" x14ac:dyDescent="0.2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" customHeight="1" x14ac:dyDescent="0.2">
      <c r="A107" s="26"/>
      <c r="B107" s="27"/>
      <c r="C107" s="18" t="s">
        <v>613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 x14ac:dyDescent="0.2">
      <c r="A109" s="26"/>
      <c r="B109" s="27"/>
      <c r="C109" s="23" t="s">
        <v>11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 x14ac:dyDescent="0.2">
      <c r="A110" s="26"/>
      <c r="B110" s="27"/>
      <c r="C110" s="26"/>
      <c r="D110" s="26"/>
      <c r="E110" s="217" t="str">
        <f>E7</f>
        <v>Zníženie energeickej náročnosti objektov ZTS Sabinov a.s.                                                                                      - SO170 Obnova haly deliarne</v>
      </c>
      <c r="F110" s="218"/>
      <c r="G110" s="218"/>
      <c r="H110" s="218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 x14ac:dyDescent="0.2">
      <c r="B111" s="17"/>
      <c r="C111" s="23" t="s">
        <v>99</v>
      </c>
      <c r="L111" s="17"/>
    </row>
    <row r="112" spans="1:47" s="2" customFormat="1" ht="16.5" customHeight="1" x14ac:dyDescent="0.2">
      <c r="A112" s="26"/>
      <c r="B112" s="27"/>
      <c r="C112" s="26"/>
      <c r="D112" s="26"/>
      <c r="E112" s="217" t="s">
        <v>432</v>
      </c>
      <c r="F112" s="216"/>
      <c r="G112" s="216"/>
      <c r="H112" s="21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101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 x14ac:dyDescent="0.2">
      <c r="A114" s="26"/>
      <c r="B114" s="27"/>
      <c r="C114" s="26"/>
      <c r="D114" s="26"/>
      <c r="E114" s="192" t="str">
        <f>E11</f>
        <v>14 - Ochrana pred bleskom</v>
      </c>
      <c r="F114" s="216"/>
      <c r="G114" s="216"/>
      <c r="H114" s="21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14</v>
      </c>
      <c r="D116" s="26"/>
      <c r="E116" s="26"/>
      <c r="F116" s="21" t="str">
        <f>F14</f>
        <v xml:space="preserve"> </v>
      </c>
      <c r="G116" s="26"/>
      <c r="H116" s="26"/>
      <c r="I116" s="23" t="s">
        <v>16</v>
      </c>
      <c r="J116" s="49" t="str">
        <f>IF(J14="","",J14)</f>
        <v>9.12.2019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 x14ac:dyDescent="0.2">
      <c r="A118" s="26"/>
      <c r="B118" s="27"/>
      <c r="C118" s="23" t="s">
        <v>18</v>
      </c>
      <c r="D118" s="26"/>
      <c r="E118" s="26"/>
      <c r="F118" s="21" t="str">
        <f>E17</f>
        <v xml:space="preserve"> </v>
      </c>
      <c r="G118" s="26"/>
      <c r="H118" s="26"/>
      <c r="I118" s="23" t="s">
        <v>22</v>
      </c>
      <c r="J118" s="24" t="str">
        <f>E23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 x14ac:dyDescent="0.2">
      <c r="A119" s="26"/>
      <c r="B119" s="27"/>
      <c r="C119" s="23" t="s">
        <v>21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24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20"/>
      <c r="B121" s="121"/>
      <c r="C121" s="122" t="s">
        <v>116</v>
      </c>
      <c r="D121" s="123" t="s">
        <v>51</v>
      </c>
      <c r="E121" s="123" t="s">
        <v>47</v>
      </c>
      <c r="F121" s="123" t="s">
        <v>48</v>
      </c>
      <c r="G121" s="123" t="s">
        <v>117</v>
      </c>
      <c r="H121" s="123" t="s">
        <v>118</v>
      </c>
      <c r="I121" s="123" t="s">
        <v>119</v>
      </c>
      <c r="J121" s="124" t="s">
        <v>104</v>
      </c>
      <c r="K121" s="125" t="s">
        <v>120</v>
      </c>
      <c r="L121" s="126"/>
      <c r="M121" s="56" t="s">
        <v>1</v>
      </c>
      <c r="N121" s="57" t="s">
        <v>30</v>
      </c>
      <c r="O121" s="57" t="s">
        <v>121</v>
      </c>
      <c r="P121" s="57" t="s">
        <v>122</v>
      </c>
      <c r="Q121" s="57" t="s">
        <v>123</v>
      </c>
      <c r="R121" s="57" t="s">
        <v>124</v>
      </c>
      <c r="S121" s="57" t="s">
        <v>125</v>
      </c>
      <c r="T121" s="58" t="s">
        <v>126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5" customHeight="1" x14ac:dyDescent="0.3">
      <c r="A122" s="26"/>
      <c r="B122" s="27"/>
      <c r="C122" s="63" t="s">
        <v>105</v>
      </c>
      <c r="D122" s="26"/>
      <c r="E122" s="26"/>
      <c r="F122" s="26"/>
      <c r="G122" s="26"/>
      <c r="H122" s="26"/>
      <c r="I122" s="26"/>
      <c r="J122" s="127"/>
      <c r="K122" s="26"/>
      <c r="L122" s="27"/>
      <c r="M122" s="59"/>
      <c r="N122" s="50"/>
      <c r="O122" s="60"/>
      <c r="P122" s="128">
        <f>P123+P151</f>
        <v>0</v>
      </c>
      <c r="Q122" s="60"/>
      <c r="R122" s="128">
        <f>R123+R151</f>
        <v>106.5</v>
      </c>
      <c r="S122" s="60"/>
      <c r="T122" s="129">
        <f>T123+T151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65</v>
      </c>
      <c r="AU122" s="14" t="s">
        <v>106</v>
      </c>
      <c r="BK122" s="130">
        <f>BK123+BK151</f>
        <v>0</v>
      </c>
    </row>
    <row r="123" spans="1:65" s="12" customFormat="1" ht="25.95" customHeight="1" x14ac:dyDescent="0.25">
      <c r="B123" s="131"/>
      <c r="D123" s="132" t="s">
        <v>65</v>
      </c>
      <c r="E123" s="133" t="s">
        <v>517</v>
      </c>
      <c r="F123" s="133" t="s">
        <v>518</v>
      </c>
      <c r="J123" s="134"/>
      <c r="L123" s="131"/>
      <c r="M123" s="135"/>
      <c r="N123" s="136"/>
      <c r="O123" s="136"/>
      <c r="P123" s="137">
        <f>SUM(P124:P150)</f>
        <v>0</v>
      </c>
      <c r="Q123" s="136"/>
      <c r="R123" s="137">
        <f>SUM(R124:R150)</f>
        <v>106.5</v>
      </c>
      <c r="S123" s="136"/>
      <c r="T123" s="138">
        <f>SUM(T124:T150)</f>
        <v>0</v>
      </c>
      <c r="AR123" s="132" t="s">
        <v>141</v>
      </c>
      <c r="AT123" s="139" t="s">
        <v>65</v>
      </c>
      <c r="AU123" s="139" t="s">
        <v>66</v>
      </c>
      <c r="AY123" s="132" t="s">
        <v>129</v>
      </c>
      <c r="BK123" s="140">
        <f>SUM(BK124:BK150)</f>
        <v>0</v>
      </c>
    </row>
    <row r="124" spans="1:65" s="2" customFormat="1" ht="16.5" customHeight="1" x14ac:dyDescent="0.2">
      <c r="A124" s="26"/>
      <c r="B124" s="143"/>
      <c r="C124" s="157" t="s">
        <v>73</v>
      </c>
      <c r="D124" s="157" t="s">
        <v>224</v>
      </c>
      <c r="E124" s="158" t="s">
        <v>519</v>
      </c>
      <c r="F124" s="159" t="s">
        <v>520</v>
      </c>
      <c r="G124" s="160" t="s">
        <v>302</v>
      </c>
      <c r="H124" s="161">
        <v>20</v>
      </c>
      <c r="I124" s="162"/>
      <c r="J124" s="162"/>
      <c r="K124" s="163"/>
      <c r="L124" s="164"/>
      <c r="M124" s="165" t="s">
        <v>1</v>
      </c>
      <c r="N124" s="166" t="s">
        <v>32</v>
      </c>
      <c r="O124" s="153">
        <v>0</v>
      </c>
      <c r="P124" s="153">
        <f t="shared" ref="P124:P150" si="0">O124*H124</f>
        <v>0</v>
      </c>
      <c r="Q124" s="153">
        <v>1</v>
      </c>
      <c r="R124" s="153">
        <f t="shared" ref="R124:R150" si="1">Q124*H124</f>
        <v>20</v>
      </c>
      <c r="S124" s="153">
        <v>0</v>
      </c>
      <c r="T124" s="154">
        <f t="shared" ref="T124:T150" si="2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5" t="s">
        <v>521</v>
      </c>
      <c r="AT124" s="155" t="s">
        <v>224</v>
      </c>
      <c r="AU124" s="155" t="s">
        <v>73</v>
      </c>
      <c r="AY124" s="14" t="s">
        <v>129</v>
      </c>
      <c r="BE124" s="156">
        <f t="shared" ref="BE124:BE150" si="3">IF(N124="základná",J124,0)</f>
        <v>0</v>
      </c>
      <c r="BF124" s="156">
        <f t="shared" ref="BF124:BF150" si="4">IF(N124="znížená",J124,0)</f>
        <v>0</v>
      </c>
      <c r="BG124" s="156">
        <f t="shared" ref="BG124:BG150" si="5">IF(N124="zákl. prenesená",J124,0)</f>
        <v>0</v>
      </c>
      <c r="BH124" s="156">
        <f t="shared" ref="BH124:BH150" si="6">IF(N124="zníž. prenesená",J124,0)</f>
        <v>0</v>
      </c>
      <c r="BI124" s="156">
        <f t="shared" ref="BI124:BI150" si="7">IF(N124="nulová",J124,0)</f>
        <v>0</v>
      </c>
      <c r="BJ124" s="14" t="s">
        <v>79</v>
      </c>
      <c r="BK124" s="156">
        <f t="shared" ref="BK124:BK150" si="8">ROUND(I124*H124,2)</f>
        <v>0</v>
      </c>
      <c r="BL124" s="14" t="s">
        <v>522</v>
      </c>
      <c r="BM124" s="155" t="s">
        <v>523</v>
      </c>
    </row>
    <row r="125" spans="1:65" s="2" customFormat="1" ht="16.5" customHeight="1" x14ac:dyDescent="0.2">
      <c r="A125" s="26"/>
      <c r="B125" s="143"/>
      <c r="C125" s="157" t="s">
        <v>79</v>
      </c>
      <c r="D125" s="157" t="s">
        <v>224</v>
      </c>
      <c r="E125" s="158" t="s">
        <v>524</v>
      </c>
      <c r="F125" s="159" t="s">
        <v>525</v>
      </c>
      <c r="G125" s="160" t="s">
        <v>338</v>
      </c>
      <c r="H125" s="161">
        <v>75</v>
      </c>
      <c r="I125" s="162"/>
      <c r="J125" s="162"/>
      <c r="K125" s="163"/>
      <c r="L125" s="164"/>
      <c r="M125" s="165" t="s">
        <v>1</v>
      </c>
      <c r="N125" s="166" t="s">
        <v>32</v>
      </c>
      <c r="O125" s="153">
        <v>0</v>
      </c>
      <c r="P125" s="153">
        <f t="shared" si="0"/>
        <v>0</v>
      </c>
      <c r="Q125" s="153">
        <v>1.1000000000000001</v>
      </c>
      <c r="R125" s="153">
        <f t="shared" si="1"/>
        <v>82.5</v>
      </c>
      <c r="S125" s="153">
        <v>0</v>
      </c>
      <c r="T125" s="154">
        <f t="shared" si="2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521</v>
      </c>
      <c r="AT125" s="155" t="s">
        <v>224</v>
      </c>
      <c r="AU125" s="155" t="s">
        <v>73</v>
      </c>
      <c r="AY125" s="14" t="s">
        <v>129</v>
      </c>
      <c r="BE125" s="156">
        <f t="shared" si="3"/>
        <v>0</v>
      </c>
      <c r="BF125" s="156">
        <f t="shared" si="4"/>
        <v>0</v>
      </c>
      <c r="BG125" s="156">
        <f t="shared" si="5"/>
        <v>0</v>
      </c>
      <c r="BH125" s="156">
        <f t="shared" si="6"/>
        <v>0</v>
      </c>
      <c r="BI125" s="156">
        <f t="shared" si="7"/>
        <v>0</v>
      </c>
      <c r="BJ125" s="14" t="s">
        <v>79</v>
      </c>
      <c r="BK125" s="156">
        <f t="shared" si="8"/>
        <v>0</v>
      </c>
      <c r="BL125" s="14" t="s">
        <v>522</v>
      </c>
      <c r="BM125" s="155" t="s">
        <v>526</v>
      </c>
    </row>
    <row r="126" spans="1:65" s="2" customFormat="1" ht="16.5" customHeight="1" x14ac:dyDescent="0.2">
      <c r="A126" s="26"/>
      <c r="B126" s="143"/>
      <c r="C126" s="157" t="s">
        <v>141</v>
      </c>
      <c r="D126" s="157" t="s">
        <v>224</v>
      </c>
      <c r="E126" s="158" t="s">
        <v>527</v>
      </c>
      <c r="F126" s="159" t="s">
        <v>528</v>
      </c>
      <c r="G126" s="160" t="s">
        <v>302</v>
      </c>
      <c r="H126" s="161">
        <v>4</v>
      </c>
      <c r="I126" s="162"/>
      <c r="J126" s="162"/>
      <c r="K126" s="163"/>
      <c r="L126" s="164"/>
      <c r="M126" s="165" t="s">
        <v>1</v>
      </c>
      <c r="N126" s="166" t="s">
        <v>32</v>
      </c>
      <c r="O126" s="153">
        <v>0</v>
      </c>
      <c r="P126" s="153">
        <f t="shared" si="0"/>
        <v>0</v>
      </c>
      <c r="Q126" s="153">
        <v>1</v>
      </c>
      <c r="R126" s="153">
        <f t="shared" si="1"/>
        <v>4</v>
      </c>
      <c r="S126" s="153">
        <v>0</v>
      </c>
      <c r="T126" s="154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521</v>
      </c>
      <c r="AT126" s="155" t="s">
        <v>224</v>
      </c>
      <c r="AU126" s="155" t="s">
        <v>73</v>
      </c>
      <c r="AY126" s="14" t="s">
        <v>129</v>
      </c>
      <c r="BE126" s="156">
        <f t="shared" si="3"/>
        <v>0</v>
      </c>
      <c r="BF126" s="156">
        <f t="shared" si="4"/>
        <v>0</v>
      </c>
      <c r="BG126" s="156">
        <f t="shared" si="5"/>
        <v>0</v>
      </c>
      <c r="BH126" s="156">
        <f t="shared" si="6"/>
        <v>0</v>
      </c>
      <c r="BI126" s="156">
        <f t="shared" si="7"/>
        <v>0</v>
      </c>
      <c r="BJ126" s="14" t="s">
        <v>79</v>
      </c>
      <c r="BK126" s="156">
        <f t="shared" si="8"/>
        <v>0</v>
      </c>
      <c r="BL126" s="14" t="s">
        <v>522</v>
      </c>
      <c r="BM126" s="155" t="s">
        <v>529</v>
      </c>
    </row>
    <row r="127" spans="1:65" s="2" customFormat="1" ht="16.5" customHeight="1" x14ac:dyDescent="0.2">
      <c r="A127" s="26"/>
      <c r="B127" s="143"/>
      <c r="C127" s="157" t="s">
        <v>136</v>
      </c>
      <c r="D127" s="157" t="s">
        <v>224</v>
      </c>
      <c r="E127" s="158" t="s">
        <v>530</v>
      </c>
      <c r="F127" s="159" t="s">
        <v>531</v>
      </c>
      <c r="G127" s="160" t="s">
        <v>338</v>
      </c>
      <c r="H127" s="161">
        <v>2</v>
      </c>
      <c r="I127" s="162"/>
      <c r="J127" s="162"/>
      <c r="K127" s="163"/>
      <c r="L127" s="164"/>
      <c r="M127" s="165" t="s">
        <v>1</v>
      </c>
      <c r="N127" s="166" t="s">
        <v>32</v>
      </c>
      <c r="O127" s="153">
        <v>0</v>
      </c>
      <c r="P127" s="153">
        <f t="shared" si="0"/>
        <v>0</v>
      </c>
      <c r="Q127" s="153">
        <v>0</v>
      </c>
      <c r="R127" s="153">
        <f t="shared" si="1"/>
        <v>0</v>
      </c>
      <c r="S127" s="153">
        <v>0</v>
      </c>
      <c r="T127" s="154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521</v>
      </c>
      <c r="AT127" s="155" t="s">
        <v>224</v>
      </c>
      <c r="AU127" s="155" t="s">
        <v>73</v>
      </c>
      <c r="AY127" s="14" t="s">
        <v>129</v>
      </c>
      <c r="BE127" s="156">
        <f t="shared" si="3"/>
        <v>0</v>
      </c>
      <c r="BF127" s="156">
        <f t="shared" si="4"/>
        <v>0</v>
      </c>
      <c r="BG127" s="156">
        <f t="shared" si="5"/>
        <v>0</v>
      </c>
      <c r="BH127" s="156">
        <f t="shared" si="6"/>
        <v>0</v>
      </c>
      <c r="BI127" s="156">
        <f t="shared" si="7"/>
        <v>0</v>
      </c>
      <c r="BJ127" s="14" t="s">
        <v>79</v>
      </c>
      <c r="BK127" s="156">
        <f t="shared" si="8"/>
        <v>0</v>
      </c>
      <c r="BL127" s="14" t="s">
        <v>522</v>
      </c>
      <c r="BM127" s="155" t="s">
        <v>532</v>
      </c>
    </row>
    <row r="128" spans="1:65" s="2" customFormat="1" ht="16.5" customHeight="1" x14ac:dyDescent="0.2">
      <c r="A128" s="26"/>
      <c r="B128" s="143"/>
      <c r="C128" s="157" t="s">
        <v>148</v>
      </c>
      <c r="D128" s="157" t="s">
        <v>224</v>
      </c>
      <c r="E128" s="158" t="s">
        <v>533</v>
      </c>
      <c r="F128" s="159" t="s">
        <v>534</v>
      </c>
      <c r="G128" s="160" t="s">
        <v>338</v>
      </c>
      <c r="H128" s="161">
        <v>4</v>
      </c>
      <c r="I128" s="162"/>
      <c r="J128" s="162"/>
      <c r="K128" s="163"/>
      <c r="L128" s="164"/>
      <c r="M128" s="165" t="s">
        <v>1</v>
      </c>
      <c r="N128" s="166" t="s">
        <v>32</v>
      </c>
      <c r="O128" s="153">
        <v>0</v>
      </c>
      <c r="P128" s="153">
        <f t="shared" si="0"/>
        <v>0</v>
      </c>
      <c r="Q128" s="153">
        <v>0</v>
      </c>
      <c r="R128" s="153">
        <f t="shared" si="1"/>
        <v>0</v>
      </c>
      <c r="S128" s="153">
        <v>0</v>
      </c>
      <c r="T128" s="154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521</v>
      </c>
      <c r="AT128" s="155" t="s">
        <v>224</v>
      </c>
      <c r="AU128" s="155" t="s">
        <v>73</v>
      </c>
      <c r="AY128" s="14" t="s">
        <v>129</v>
      </c>
      <c r="BE128" s="156">
        <f t="shared" si="3"/>
        <v>0</v>
      </c>
      <c r="BF128" s="156">
        <f t="shared" si="4"/>
        <v>0</v>
      </c>
      <c r="BG128" s="156">
        <f t="shared" si="5"/>
        <v>0</v>
      </c>
      <c r="BH128" s="156">
        <f t="shared" si="6"/>
        <v>0</v>
      </c>
      <c r="BI128" s="156">
        <f t="shared" si="7"/>
        <v>0</v>
      </c>
      <c r="BJ128" s="14" t="s">
        <v>79</v>
      </c>
      <c r="BK128" s="156">
        <f t="shared" si="8"/>
        <v>0</v>
      </c>
      <c r="BL128" s="14" t="s">
        <v>522</v>
      </c>
      <c r="BM128" s="155" t="s">
        <v>535</v>
      </c>
    </row>
    <row r="129" spans="1:65" s="2" customFormat="1" ht="16.5" customHeight="1" x14ac:dyDescent="0.2">
      <c r="A129" s="26"/>
      <c r="B129" s="143"/>
      <c r="C129" s="157" t="s">
        <v>130</v>
      </c>
      <c r="D129" s="157" t="s">
        <v>224</v>
      </c>
      <c r="E129" s="158" t="s">
        <v>536</v>
      </c>
      <c r="F129" s="159" t="s">
        <v>537</v>
      </c>
      <c r="G129" s="160" t="s">
        <v>338</v>
      </c>
      <c r="H129" s="161">
        <v>2</v>
      </c>
      <c r="I129" s="162"/>
      <c r="J129" s="162"/>
      <c r="K129" s="163"/>
      <c r="L129" s="164"/>
      <c r="M129" s="165" t="s">
        <v>1</v>
      </c>
      <c r="N129" s="166" t="s">
        <v>32</v>
      </c>
      <c r="O129" s="153">
        <v>0</v>
      </c>
      <c r="P129" s="153">
        <f t="shared" si="0"/>
        <v>0</v>
      </c>
      <c r="Q129" s="153">
        <v>0</v>
      </c>
      <c r="R129" s="153">
        <f t="shared" si="1"/>
        <v>0</v>
      </c>
      <c r="S129" s="153">
        <v>0</v>
      </c>
      <c r="T129" s="154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521</v>
      </c>
      <c r="AT129" s="155" t="s">
        <v>224</v>
      </c>
      <c r="AU129" s="155" t="s">
        <v>73</v>
      </c>
      <c r="AY129" s="14" t="s">
        <v>129</v>
      </c>
      <c r="BE129" s="156">
        <f t="shared" si="3"/>
        <v>0</v>
      </c>
      <c r="BF129" s="156">
        <f t="shared" si="4"/>
        <v>0</v>
      </c>
      <c r="BG129" s="156">
        <f t="shared" si="5"/>
        <v>0</v>
      </c>
      <c r="BH129" s="156">
        <f t="shared" si="6"/>
        <v>0</v>
      </c>
      <c r="BI129" s="156">
        <f t="shared" si="7"/>
        <v>0</v>
      </c>
      <c r="BJ129" s="14" t="s">
        <v>79</v>
      </c>
      <c r="BK129" s="156">
        <f t="shared" si="8"/>
        <v>0</v>
      </c>
      <c r="BL129" s="14" t="s">
        <v>522</v>
      </c>
      <c r="BM129" s="155" t="s">
        <v>538</v>
      </c>
    </row>
    <row r="130" spans="1:65" s="2" customFormat="1" ht="16.5" customHeight="1" x14ac:dyDescent="0.2">
      <c r="A130" s="26"/>
      <c r="B130" s="143"/>
      <c r="C130" s="157" t="s">
        <v>155</v>
      </c>
      <c r="D130" s="157" t="s">
        <v>224</v>
      </c>
      <c r="E130" s="158" t="s">
        <v>539</v>
      </c>
      <c r="F130" s="159" t="s">
        <v>540</v>
      </c>
      <c r="G130" s="160" t="s">
        <v>338</v>
      </c>
      <c r="H130" s="161">
        <v>8</v>
      </c>
      <c r="I130" s="162"/>
      <c r="J130" s="162"/>
      <c r="K130" s="163"/>
      <c r="L130" s="164"/>
      <c r="M130" s="165" t="s">
        <v>1</v>
      </c>
      <c r="N130" s="166" t="s">
        <v>32</v>
      </c>
      <c r="O130" s="153">
        <v>0</v>
      </c>
      <c r="P130" s="153">
        <f t="shared" si="0"/>
        <v>0</v>
      </c>
      <c r="Q130" s="153">
        <v>0</v>
      </c>
      <c r="R130" s="153">
        <f t="shared" si="1"/>
        <v>0</v>
      </c>
      <c r="S130" s="153">
        <v>0</v>
      </c>
      <c r="T130" s="154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521</v>
      </c>
      <c r="AT130" s="155" t="s">
        <v>224</v>
      </c>
      <c r="AU130" s="155" t="s">
        <v>73</v>
      </c>
      <c r="AY130" s="14" t="s">
        <v>129</v>
      </c>
      <c r="BE130" s="156">
        <f t="shared" si="3"/>
        <v>0</v>
      </c>
      <c r="BF130" s="156">
        <f t="shared" si="4"/>
        <v>0</v>
      </c>
      <c r="BG130" s="156">
        <f t="shared" si="5"/>
        <v>0</v>
      </c>
      <c r="BH130" s="156">
        <f t="shared" si="6"/>
        <v>0</v>
      </c>
      <c r="BI130" s="156">
        <f t="shared" si="7"/>
        <v>0</v>
      </c>
      <c r="BJ130" s="14" t="s">
        <v>79</v>
      </c>
      <c r="BK130" s="156">
        <f t="shared" si="8"/>
        <v>0</v>
      </c>
      <c r="BL130" s="14" t="s">
        <v>522</v>
      </c>
      <c r="BM130" s="155" t="s">
        <v>541</v>
      </c>
    </row>
    <row r="131" spans="1:65" s="2" customFormat="1" ht="16.5" customHeight="1" x14ac:dyDescent="0.2">
      <c r="A131" s="26"/>
      <c r="B131" s="143"/>
      <c r="C131" s="157" t="s">
        <v>159</v>
      </c>
      <c r="D131" s="157" t="s">
        <v>224</v>
      </c>
      <c r="E131" s="158" t="s">
        <v>542</v>
      </c>
      <c r="F131" s="159" t="s">
        <v>543</v>
      </c>
      <c r="G131" s="160" t="s">
        <v>338</v>
      </c>
      <c r="H131" s="161">
        <v>18</v>
      </c>
      <c r="I131" s="162"/>
      <c r="J131" s="162"/>
      <c r="K131" s="163"/>
      <c r="L131" s="164"/>
      <c r="M131" s="165" t="s">
        <v>1</v>
      </c>
      <c r="N131" s="166" t="s">
        <v>32</v>
      </c>
      <c r="O131" s="153">
        <v>0</v>
      </c>
      <c r="P131" s="153">
        <f t="shared" si="0"/>
        <v>0</v>
      </c>
      <c r="Q131" s="153">
        <v>0</v>
      </c>
      <c r="R131" s="153">
        <f t="shared" si="1"/>
        <v>0</v>
      </c>
      <c r="S131" s="153">
        <v>0</v>
      </c>
      <c r="T131" s="154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521</v>
      </c>
      <c r="AT131" s="155" t="s">
        <v>224</v>
      </c>
      <c r="AU131" s="155" t="s">
        <v>73</v>
      </c>
      <c r="AY131" s="14" t="s">
        <v>129</v>
      </c>
      <c r="BE131" s="156">
        <f t="shared" si="3"/>
        <v>0</v>
      </c>
      <c r="BF131" s="156">
        <f t="shared" si="4"/>
        <v>0</v>
      </c>
      <c r="BG131" s="156">
        <f t="shared" si="5"/>
        <v>0</v>
      </c>
      <c r="BH131" s="156">
        <f t="shared" si="6"/>
        <v>0</v>
      </c>
      <c r="BI131" s="156">
        <f t="shared" si="7"/>
        <v>0</v>
      </c>
      <c r="BJ131" s="14" t="s">
        <v>79</v>
      </c>
      <c r="BK131" s="156">
        <f t="shared" si="8"/>
        <v>0</v>
      </c>
      <c r="BL131" s="14" t="s">
        <v>522</v>
      </c>
      <c r="BM131" s="155" t="s">
        <v>544</v>
      </c>
    </row>
    <row r="132" spans="1:65" s="2" customFormat="1" ht="16.5" customHeight="1" x14ac:dyDescent="0.2">
      <c r="A132" s="26"/>
      <c r="B132" s="143"/>
      <c r="C132" s="157" t="s">
        <v>163</v>
      </c>
      <c r="D132" s="157" t="s">
        <v>224</v>
      </c>
      <c r="E132" s="158" t="s">
        <v>545</v>
      </c>
      <c r="F132" s="159" t="s">
        <v>546</v>
      </c>
      <c r="G132" s="160" t="s">
        <v>338</v>
      </c>
      <c r="H132" s="161">
        <v>2</v>
      </c>
      <c r="I132" s="162"/>
      <c r="J132" s="162"/>
      <c r="K132" s="163"/>
      <c r="L132" s="164"/>
      <c r="M132" s="165" t="s">
        <v>1</v>
      </c>
      <c r="N132" s="166" t="s">
        <v>32</v>
      </c>
      <c r="O132" s="153">
        <v>0</v>
      </c>
      <c r="P132" s="153">
        <f t="shared" si="0"/>
        <v>0</v>
      </c>
      <c r="Q132" s="153">
        <v>0</v>
      </c>
      <c r="R132" s="153">
        <f t="shared" si="1"/>
        <v>0</v>
      </c>
      <c r="S132" s="153">
        <v>0</v>
      </c>
      <c r="T132" s="154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521</v>
      </c>
      <c r="AT132" s="155" t="s">
        <v>224</v>
      </c>
      <c r="AU132" s="155" t="s">
        <v>73</v>
      </c>
      <c r="AY132" s="14" t="s">
        <v>129</v>
      </c>
      <c r="BE132" s="156">
        <f t="shared" si="3"/>
        <v>0</v>
      </c>
      <c r="BF132" s="156">
        <f t="shared" si="4"/>
        <v>0</v>
      </c>
      <c r="BG132" s="156">
        <f t="shared" si="5"/>
        <v>0</v>
      </c>
      <c r="BH132" s="156">
        <f t="shared" si="6"/>
        <v>0</v>
      </c>
      <c r="BI132" s="156">
        <f t="shared" si="7"/>
        <v>0</v>
      </c>
      <c r="BJ132" s="14" t="s">
        <v>79</v>
      </c>
      <c r="BK132" s="156">
        <f t="shared" si="8"/>
        <v>0</v>
      </c>
      <c r="BL132" s="14" t="s">
        <v>522</v>
      </c>
      <c r="BM132" s="155" t="s">
        <v>547</v>
      </c>
    </row>
    <row r="133" spans="1:65" s="2" customFormat="1" ht="16.5" customHeight="1" x14ac:dyDescent="0.2">
      <c r="A133" s="26"/>
      <c r="B133" s="143"/>
      <c r="C133" s="157" t="s">
        <v>168</v>
      </c>
      <c r="D133" s="157" t="s">
        <v>224</v>
      </c>
      <c r="E133" s="158" t="s">
        <v>548</v>
      </c>
      <c r="F133" s="159" t="s">
        <v>549</v>
      </c>
      <c r="G133" s="160" t="s">
        <v>338</v>
      </c>
      <c r="H133" s="161">
        <v>4</v>
      </c>
      <c r="I133" s="162"/>
      <c r="J133" s="162"/>
      <c r="K133" s="163"/>
      <c r="L133" s="164"/>
      <c r="M133" s="165" t="s">
        <v>1</v>
      </c>
      <c r="N133" s="166" t="s">
        <v>32</v>
      </c>
      <c r="O133" s="153">
        <v>0</v>
      </c>
      <c r="P133" s="153">
        <f t="shared" si="0"/>
        <v>0</v>
      </c>
      <c r="Q133" s="153">
        <v>0</v>
      </c>
      <c r="R133" s="153">
        <f t="shared" si="1"/>
        <v>0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521</v>
      </c>
      <c r="AT133" s="155" t="s">
        <v>224</v>
      </c>
      <c r="AU133" s="155" t="s">
        <v>73</v>
      </c>
      <c r="AY133" s="14" t="s">
        <v>129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79</v>
      </c>
      <c r="BK133" s="156">
        <f t="shared" si="8"/>
        <v>0</v>
      </c>
      <c r="BL133" s="14" t="s">
        <v>522</v>
      </c>
      <c r="BM133" s="155" t="s">
        <v>550</v>
      </c>
    </row>
    <row r="134" spans="1:65" s="2" customFormat="1" ht="16.5" customHeight="1" x14ac:dyDescent="0.2">
      <c r="A134" s="26"/>
      <c r="B134" s="143"/>
      <c r="C134" s="157" t="s">
        <v>90</v>
      </c>
      <c r="D134" s="157" t="s">
        <v>224</v>
      </c>
      <c r="E134" s="158" t="s">
        <v>551</v>
      </c>
      <c r="F134" s="159" t="s">
        <v>552</v>
      </c>
      <c r="G134" s="160" t="s">
        <v>338</v>
      </c>
      <c r="H134" s="161">
        <v>2</v>
      </c>
      <c r="I134" s="162"/>
      <c r="J134" s="162"/>
      <c r="K134" s="163"/>
      <c r="L134" s="164"/>
      <c r="M134" s="165" t="s">
        <v>1</v>
      </c>
      <c r="N134" s="166" t="s">
        <v>32</v>
      </c>
      <c r="O134" s="153">
        <v>0</v>
      </c>
      <c r="P134" s="153">
        <f t="shared" si="0"/>
        <v>0</v>
      </c>
      <c r="Q134" s="153">
        <v>0</v>
      </c>
      <c r="R134" s="153">
        <f t="shared" si="1"/>
        <v>0</v>
      </c>
      <c r="S134" s="153">
        <v>0</v>
      </c>
      <c r="T134" s="154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521</v>
      </c>
      <c r="AT134" s="155" t="s">
        <v>224</v>
      </c>
      <c r="AU134" s="155" t="s">
        <v>73</v>
      </c>
      <c r="AY134" s="14" t="s">
        <v>129</v>
      </c>
      <c r="BE134" s="156">
        <f t="shared" si="3"/>
        <v>0</v>
      </c>
      <c r="BF134" s="156">
        <f t="shared" si="4"/>
        <v>0</v>
      </c>
      <c r="BG134" s="156">
        <f t="shared" si="5"/>
        <v>0</v>
      </c>
      <c r="BH134" s="156">
        <f t="shared" si="6"/>
        <v>0</v>
      </c>
      <c r="BI134" s="156">
        <f t="shared" si="7"/>
        <v>0</v>
      </c>
      <c r="BJ134" s="14" t="s">
        <v>79</v>
      </c>
      <c r="BK134" s="156">
        <f t="shared" si="8"/>
        <v>0</v>
      </c>
      <c r="BL134" s="14" t="s">
        <v>522</v>
      </c>
      <c r="BM134" s="155" t="s">
        <v>553</v>
      </c>
    </row>
    <row r="135" spans="1:65" s="2" customFormat="1" ht="16.5" customHeight="1" x14ac:dyDescent="0.2">
      <c r="A135" s="26"/>
      <c r="B135" s="143"/>
      <c r="C135" s="157" t="s">
        <v>92</v>
      </c>
      <c r="D135" s="157" t="s">
        <v>224</v>
      </c>
      <c r="E135" s="158" t="s">
        <v>554</v>
      </c>
      <c r="F135" s="159" t="s">
        <v>555</v>
      </c>
      <c r="G135" s="160" t="s">
        <v>338</v>
      </c>
      <c r="H135" s="161">
        <v>2</v>
      </c>
      <c r="I135" s="162"/>
      <c r="J135" s="162"/>
      <c r="K135" s="163"/>
      <c r="L135" s="164"/>
      <c r="M135" s="165" t="s">
        <v>1</v>
      </c>
      <c r="N135" s="166" t="s">
        <v>32</v>
      </c>
      <c r="O135" s="153">
        <v>0</v>
      </c>
      <c r="P135" s="153">
        <f t="shared" si="0"/>
        <v>0</v>
      </c>
      <c r="Q135" s="153">
        <v>0</v>
      </c>
      <c r="R135" s="153">
        <f t="shared" si="1"/>
        <v>0</v>
      </c>
      <c r="S135" s="153">
        <v>0</v>
      </c>
      <c r="T135" s="154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521</v>
      </c>
      <c r="AT135" s="155" t="s">
        <v>224</v>
      </c>
      <c r="AU135" s="155" t="s">
        <v>73</v>
      </c>
      <c r="AY135" s="14" t="s">
        <v>129</v>
      </c>
      <c r="BE135" s="156">
        <f t="shared" si="3"/>
        <v>0</v>
      </c>
      <c r="BF135" s="156">
        <f t="shared" si="4"/>
        <v>0</v>
      </c>
      <c r="BG135" s="156">
        <f t="shared" si="5"/>
        <v>0</v>
      </c>
      <c r="BH135" s="156">
        <f t="shared" si="6"/>
        <v>0</v>
      </c>
      <c r="BI135" s="156">
        <f t="shared" si="7"/>
        <v>0</v>
      </c>
      <c r="BJ135" s="14" t="s">
        <v>79</v>
      </c>
      <c r="BK135" s="156">
        <f t="shared" si="8"/>
        <v>0</v>
      </c>
      <c r="BL135" s="14" t="s">
        <v>522</v>
      </c>
      <c r="BM135" s="155" t="s">
        <v>556</v>
      </c>
    </row>
    <row r="136" spans="1:65" s="2" customFormat="1" ht="16.5" customHeight="1" x14ac:dyDescent="0.2">
      <c r="A136" s="26"/>
      <c r="B136" s="143"/>
      <c r="C136" s="157" t="s">
        <v>94</v>
      </c>
      <c r="D136" s="157" t="s">
        <v>224</v>
      </c>
      <c r="E136" s="158" t="s">
        <v>557</v>
      </c>
      <c r="F136" s="159" t="s">
        <v>558</v>
      </c>
      <c r="G136" s="160" t="s">
        <v>338</v>
      </c>
      <c r="H136" s="161">
        <v>2</v>
      </c>
      <c r="I136" s="162"/>
      <c r="J136" s="162"/>
      <c r="K136" s="163"/>
      <c r="L136" s="164"/>
      <c r="M136" s="165" t="s">
        <v>1</v>
      </c>
      <c r="N136" s="166" t="s">
        <v>32</v>
      </c>
      <c r="O136" s="153">
        <v>0</v>
      </c>
      <c r="P136" s="153">
        <f t="shared" si="0"/>
        <v>0</v>
      </c>
      <c r="Q136" s="153">
        <v>0</v>
      </c>
      <c r="R136" s="153">
        <f t="shared" si="1"/>
        <v>0</v>
      </c>
      <c r="S136" s="153">
        <v>0</v>
      </c>
      <c r="T136" s="154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521</v>
      </c>
      <c r="AT136" s="155" t="s">
        <v>224</v>
      </c>
      <c r="AU136" s="155" t="s">
        <v>73</v>
      </c>
      <c r="AY136" s="14" t="s">
        <v>129</v>
      </c>
      <c r="BE136" s="156">
        <f t="shared" si="3"/>
        <v>0</v>
      </c>
      <c r="BF136" s="156">
        <f t="shared" si="4"/>
        <v>0</v>
      </c>
      <c r="BG136" s="156">
        <f t="shared" si="5"/>
        <v>0</v>
      </c>
      <c r="BH136" s="156">
        <f t="shared" si="6"/>
        <v>0</v>
      </c>
      <c r="BI136" s="156">
        <f t="shared" si="7"/>
        <v>0</v>
      </c>
      <c r="BJ136" s="14" t="s">
        <v>79</v>
      </c>
      <c r="BK136" s="156">
        <f t="shared" si="8"/>
        <v>0</v>
      </c>
      <c r="BL136" s="14" t="s">
        <v>522</v>
      </c>
      <c r="BM136" s="155" t="s">
        <v>559</v>
      </c>
    </row>
    <row r="137" spans="1:65" s="2" customFormat="1" ht="16.5" customHeight="1" x14ac:dyDescent="0.2">
      <c r="A137" s="26"/>
      <c r="B137" s="143"/>
      <c r="C137" s="157" t="s">
        <v>96</v>
      </c>
      <c r="D137" s="157" t="s">
        <v>224</v>
      </c>
      <c r="E137" s="158" t="s">
        <v>560</v>
      </c>
      <c r="F137" s="159" t="s">
        <v>561</v>
      </c>
      <c r="G137" s="160" t="s">
        <v>338</v>
      </c>
      <c r="H137" s="161">
        <v>4</v>
      </c>
      <c r="I137" s="162"/>
      <c r="J137" s="162"/>
      <c r="K137" s="163"/>
      <c r="L137" s="164"/>
      <c r="M137" s="165" t="s">
        <v>1</v>
      </c>
      <c r="N137" s="166" t="s">
        <v>32</v>
      </c>
      <c r="O137" s="153">
        <v>0</v>
      </c>
      <c r="P137" s="153">
        <f t="shared" si="0"/>
        <v>0</v>
      </c>
      <c r="Q137" s="153">
        <v>0</v>
      </c>
      <c r="R137" s="153">
        <f t="shared" si="1"/>
        <v>0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521</v>
      </c>
      <c r="AT137" s="155" t="s">
        <v>224</v>
      </c>
      <c r="AU137" s="155" t="s">
        <v>73</v>
      </c>
      <c r="AY137" s="14" t="s">
        <v>129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79</v>
      </c>
      <c r="BK137" s="156">
        <f t="shared" si="8"/>
        <v>0</v>
      </c>
      <c r="BL137" s="14" t="s">
        <v>522</v>
      </c>
      <c r="BM137" s="155" t="s">
        <v>562</v>
      </c>
    </row>
    <row r="138" spans="1:65" s="2" customFormat="1" ht="16.5" customHeight="1" x14ac:dyDescent="0.2">
      <c r="A138" s="26"/>
      <c r="B138" s="143"/>
      <c r="C138" s="144" t="s">
        <v>223</v>
      </c>
      <c r="D138" s="144" t="s">
        <v>132</v>
      </c>
      <c r="E138" s="145" t="s">
        <v>563</v>
      </c>
      <c r="F138" s="146" t="s">
        <v>564</v>
      </c>
      <c r="G138" s="147" t="s">
        <v>565</v>
      </c>
      <c r="H138" s="148">
        <v>8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0</v>
      </c>
      <c r="P138" s="153">
        <f t="shared" si="0"/>
        <v>0</v>
      </c>
      <c r="Q138" s="153">
        <v>0</v>
      </c>
      <c r="R138" s="153">
        <f t="shared" si="1"/>
        <v>0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522</v>
      </c>
      <c r="AT138" s="155" t="s">
        <v>132</v>
      </c>
      <c r="AU138" s="155" t="s">
        <v>73</v>
      </c>
      <c r="AY138" s="14" t="s">
        <v>129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79</v>
      </c>
      <c r="BK138" s="156">
        <f t="shared" si="8"/>
        <v>0</v>
      </c>
      <c r="BL138" s="14" t="s">
        <v>522</v>
      </c>
      <c r="BM138" s="155" t="s">
        <v>566</v>
      </c>
    </row>
    <row r="139" spans="1:65" s="2" customFormat="1" ht="16.5" customHeight="1" x14ac:dyDescent="0.2">
      <c r="A139" s="26"/>
      <c r="B139" s="143"/>
      <c r="C139" s="144" t="s">
        <v>229</v>
      </c>
      <c r="D139" s="144" t="s">
        <v>132</v>
      </c>
      <c r="E139" s="145" t="s">
        <v>567</v>
      </c>
      <c r="F139" s="146" t="s">
        <v>568</v>
      </c>
      <c r="G139" s="147" t="s">
        <v>565</v>
      </c>
      <c r="H139" s="148">
        <v>10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0</v>
      </c>
      <c r="P139" s="153">
        <f t="shared" si="0"/>
        <v>0</v>
      </c>
      <c r="Q139" s="153">
        <v>0</v>
      </c>
      <c r="R139" s="153">
        <f t="shared" si="1"/>
        <v>0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522</v>
      </c>
      <c r="AT139" s="155" t="s">
        <v>132</v>
      </c>
      <c r="AU139" s="155" t="s">
        <v>73</v>
      </c>
      <c r="AY139" s="14" t="s">
        <v>129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79</v>
      </c>
      <c r="BK139" s="156">
        <f t="shared" si="8"/>
        <v>0</v>
      </c>
      <c r="BL139" s="14" t="s">
        <v>522</v>
      </c>
      <c r="BM139" s="155" t="s">
        <v>569</v>
      </c>
    </row>
    <row r="140" spans="1:65" s="2" customFormat="1" ht="16.5" customHeight="1" x14ac:dyDescent="0.2">
      <c r="A140" s="26"/>
      <c r="B140" s="143"/>
      <c r="C140" s="144" t="s">
        <v>186</v>
      </c>
      <c r="D140" s="144" t="s">
        <v>132</v>
      </c>
      <c r="E140" s="145" t="s">
        <v>570</v>
      </c>
      <c r="F140" s="146" t="s">
        <v>571</v>
      </c>
      <c r="G140" s="147" t="s">
        <v>171</v>
      </c>
      <c r="H140" s="148">
        <v>100</v>
      </c>
      <c r="I140" s="149"/>
      <c r="J140" s="149"/>
      <c r="K140" s="150"/>
      <c r="L140" s="27"/>
      <c r="M140" s="151" t="s">
        <v>1</v>
      </c>
      <c r="N140" s="152" t="s">
        <v>32</v>
      </c>
      <c r="O140" s="153">
        <v>0</v>
      </c>
      <c r="P140" s="153">
        <f t="shared" si="0"/>
        <v>0</v>
      </c>
      <c r="Q140" s="153">
        <v>0</v>
      </c>
      <c r="R140" s="153">
        <f t="shared" si="1"/>
        <v>0</v>
      </c>
      <c r="S140" s="153">
        <v>0</v>
      </c>
      <c r="T140" s="15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522</v>
      </c>
      <c r="AT140" s="155" t="s">
        <v>132</v>
      </c>
      <c r="AU140" s="155" t="s">
        <v>73</v>
      </c>
      <c r="AY140" s="14" t="s">
        <v>129</v>
      </c>
      <c r="BE140" s="156">
        <f t="shared" si="3"/>
        <v>0</v>
      </c>
      <c r="BF140" s="156">
        <f t="shared" si="4"/>
        <v>0</v>
      </c>
      <c r="BG140" s="156">
        <f t="shared" si="5"/>
        <v>0</v>
      </c>
      <c r="BH140" s="156">
        <f t="shared" si="6"/>
        <v>0</v>
      </c>
      <c r="BI140" s="156">
        <f t="shared" si="7"/>
        <v>0</v>
      </c>
      <c r="BJ140" s="14" t="s">
        <v>79</v>
      </c>
      <c r="BK140" s="156">
        <f t="shared" si="8"/>
        <v>0</v>
      </c>
      <c r="BL140" s="14" t="s">
        <v>522</v>
      </c>
      <c r="BM140" s="155" t="s">
        <v>572</v>
      </c>
    </row>
    <row r="141" spans="1:65" s="2" customFormat="1" ht="24" customHeight="1" x14ac:dyDescent="0.2">
      <c r="A141" s="26"/>
      <c r="B141" s="143"/>
      <c r="C141" s="144" t="s">
        <v>190</v>
      </c>
      <c r="D141" s="144" t="s">
        <v>132</v>
      </c>
      <c r="E141" s="145" t="s">
        <v>573</v>
      </c>
      <c r="F141" s="146" t="s">
        <v>574</v>
      </c>
      <c r="G141" s="147" t="s">
        <v>224</v>
      </c>
      <c r="H141" s="148">
        <v>95</v>
      </c>
      <c r="I141" s="149"/>
      <c r="J141" s="149"/>
      <c r="K141" s="150"/>
      <c r="L141" s="27"/>
      <c r="M141" s="151" t="s">
        <v>1</v>
      </c>
      <c r="N141" s="152" t="s">
        <v>32</v>
      </c>
      <c r="O141" s="153">
        <v>0</v>
      </c>
      <c r="P141" s="153">
        <f t="shared" si="0"/>
        <v>0</v>
      </c>
      <c r="Q141" s="153">
        <v>0</v>
      </c>
      <c r="R141" s="153">
        <f t="shared" si="1"/>
        <v>0</v>
      </c>
      <c r="S141" s="153">
        <v>0</v>
      </c>
      <c r="T141" s="15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522</v>
      </c>
      <c r="AT141" s="155" t="s">
        <v>132</v>
      </c>
      <c r="AU141" s="155" t="s">
        <v>73</v>
      </c>
      <c r="AY141" s="14" t="s">
        <v>129</v>
      </c>
      <c r="BE141" s="156">
        <f t="shared" si="3"/>
        <v>0</v>
      </c>
      <c r="BF141" s="156">
        <f t="shared" si="4"/>
        <v>0</v>
      </c>
      <c r="BG141" s="156">
        <f t="shared" si="5"/>
        <v>0</v>
      </c>
      <c r="BH141" s="156">
        <f t="shared" si="6"/>
        <v>0</v>
      </c>
      <c r="BI141" s="156">
        <f t="shared" si="7"/>
        <v>0</v>
      </c>
      <c r="BJ141" s="14" t="s">
        <v>79</v>
      </c>
      <c r="BK141" s="156">
        <f t="shared" si="8"/>
        <v>0</v>
      </c>
      <c r="BL141" s="14" t="s">
        <v>522</v>
      </c>
      <c r="BM141" s="155" t="s">
        <v>575</v>
      </c>
    </row>
    <row r="142" spans="1:65" s="2" customFormat="1" ht="24" customHeight="1" x14ac:dyDescent="0.2">
      <c r="A142" s="26"/>
      <c r="B142" s="143"/>
      <c r="C142" s="144" t="s">
        <v>194</v>
      </c>
      <c r="D142" s="144" t="s">
        <v>132</v>
      </c>
      <c r="E142" s="145" t="s">
        <v>576</v>
      </c>
      <c r="F142" s="146" t="s">
        <v>577</v>
      </c>
      <c r="G142" s="147" t="s">
        <v>578</v>
      </c>
      <c r="H142" s="148">
        <v>46</v>
      </c>
      <c r="I142" s="149"/>
      <c r="J142" s="149"/>
      <c r="K142" s="150"/>
      <c r="L142" s="27"/>
      <c r="M142" s="151" t="s">
        <v>1</v>
      </c>
      <c r="N142" s="152" t="s">
        <v>32</v>
      </c>
      <c r="O142" s="153">
        <v>0</v>
      </c>
      <c r="P142" s="153">
        <f t="shared" si="0"/>
        <v>0</v>
      </c>
      <c r="Q142" s="153">
        <v>0</v>
      </c>
      <c r="R142" s="153">
        <f t="shared" si="1"/>
        <v>0</v>
      </c>
      <c r="S142" s="153">
        <v>0</v>
      </c>
      <c r="T142" s="154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522</v>
      </c>
      <c r="AT142" s="155" t="s">
        <v>132</v>
      </c>
      <c r="AU142" s="155" t="s">
        <v>73</v>
      </c>
      <c r="AY142" s="14" t="s">
        <v>129</v>
      </c>
      <c r="BE142" s="156">
        <f t="shared" si="3"/>
        <v>0</v>
      </c>
      <c r="BF142" s="156">
        <f t="shared" si="4"/>
        <v>0</v>
      </c>
      <c r="BG142" s="156">
        <f t="shared" si="5"/>
        <v>0</v>
      </c>
      <c r="BH142" s="156">
        <f t="shared" si="6"/>
        <v>0</v>
      </c>
      <c r="BI142" s="156">
        <f t="shared" si="7"/>
        <v>0</v>
      </c>
      <c r="BJ142" s="14" t="s">
        <v>79</v>
      </c>
      <c r="BK142" s="156">
        <f t="shared" si="8"/>
        <v>0</v>
      </c>
      <c r="BL142" s="14" t="s">
        <v>522</v>
      </c>
      <c r="BM142" s="155" t="s">
        <v>579</v>
      </c>
    </row>
    <row r="143" spans="1:65" s="2" customFormat="1" ht="16.5" customHeight="1" x14ac:dyDescent="0.2">
      <c r="A143" s="26"/>
      <c r="B143" s="143"/>
      <c r="C143" s="144" t="s">
        <v>198</v>
      </c>
      <c r="D143" s="144" t="s">
        <v>132</v>
      </c>
      <c r="E143" s="145" t="s">
        <v>580</v>
      </c>
      <c r="F143" s="146" t="s">
        <v>581</v>
      </c>
      <c r="G143" s="147" t="s">
        <v>338</v>
      </c>
      <c r="H143" s="148">
        <v>2</v>
      </c>
      <c r="I143" s="149"/>
      <c r="J143" s="149"/>
      <c r="K143" s="150"/>
      <c r="L143" s="27"/>
      <c r="M143" s="151" t="s">
        <v>1</v>
      </c>
      <c r="N143" s="152" t="s">
        <v>32</v>
      </c>
      <c r="O143" s="153">
        <v>0</v>
      </c>
      <c r="P143" s="153">
        <f t="shared" si="0"/>
        <v>0</v>
      </c>
      <c r="Q143" s="153">
        <v>0</v>
      </c>
      <c r="R143" s="153">
        <f t="shared" si="1"/>
        <v>0</v>
      </c>
      <c r="S143" s="153">
        <v>0</v>
      </c>
      <c r="T143" s="154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522</v>
      </c>
      <c r="AT143" s="155" t="s">
        <v>132</v>
      </c>
      <c r="AU143" s="155" t="s">
        <v>73</v>
      </c>
      <c r="AY143" s="14" t="s">
        <v>129</v>
      </c>
      <c r="BE143" s="156">
        <f t="shared" si="3"/>
        <v>0</v>
      </c>
      <c r="BF143" s="156">
        <f t="shared" si="4"/>
        <v>0</v>
      </c>
      <c r="BG143" s="156">
        <f t="shared" si="5"/>
        <v>0</v>
      </c>
      <c r="BH143" s="156">
        <f t="shared" si="6"/>
        <v>0</v>
      </c>
      <c r="BI143" s="156">
        <f t="shared" si="7"/>
        <v>0</v>
      </c>
      <c r="BJ143" s="14" t="s">
        <v>79</v>
      </c>
      <c r="BK143" s="156">
        <f t="shared" si="8"/>
        <v>0</v>
      </c>
      <c r="BL143" s="14" t="s">
        <v>522</v>
      </c>
      <c r="BM143" s="155" t="s">
        <v>582</v>
      </c>
    </row>
    <row r="144" spans="1:65" s="2" customFormat="1" ht="16.5" customHeight="1" x14ac:dyDescent="0.2">
      <c r="A144" s="26"/>
      <c r="B144" s="143"/>
      <c r="C144" s="144" t="s">
        <v>202</v>
      </c>
      <c r="D144" s="144" t="s">
        <v>132</v>
      </c>
      <c r="E144" s="145" t="s">
        <v>583</v>
      </c>
      <c r="F144" s="146" t="s">
        <v>584</v>
      </c>
      <c r="G144" s="147" t="s">
        <v>338</v>
      </c>
      <c r="H144" s="148">
        <v>75</v>
      </c>
      <c r="I144" s="149"/>
      <c r="J144" s="149"/>
      <c r="K144" s="150"/>
      <c r="L144" s="27"/>
      <c r="M144" s="151" t="s">
        <v>1</v>
      </c>
      <c r="N144" s="152" t="s">
        <v>32</v>
      </c>
      <c r="O144" s="153">
        <v>0</v>
      </c>
      <c r="P144" s="153">
        <f t="shared" si="0"/>
        <v>0</v>
      </c>
      <c r="Q144" s="153">
        <v>0</v>
      </c>
      <c r="R144" s="153">
        <f t="shared" si="1"/>
        <v>0</v>
      </c>
      <c r="S144" s="153">
        <v>0</v>
      </c>
      <c r="T144" s="154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522</v>
      </c>
      <c r="AT144" s="155" t="s">
        <v>132</v>
      </c>
      <c r="AU144" s="155" t="s">
        <v>73</v>
      </c>
      <c r="AY144" s="14" t="s">
        <v>129</v>
      </c>
      <c r="BE144" s="156">
        <f t="shared" si="3"/>
        <v>0</v>
      </c>
      <c r="BF144" s="156">
        <f t="shared" si="4"/>
        <v>0</v>
      </c>
      <c r="BG144" s="156">
        <f t="shared" si="5"/>
        <v>0</v>
      </c>
      <c r="BH144" s="156">
        <f t="shared" si="6"/>
        <v>0</v>
      </c>
      <c r="BI144" s="156">
        <f t="shared" si="7"/>
        <v>0</v>
      </c>
      <c r="BJ144" s="14" t="s">
        <v>79</v>
      </c>
      <c r="BK144" s="156">
        <f t="shared" si="8"/>
        <v>0</v>
      </c>
      <c r="BL144" s="14" t="s">
        <v>522</v>
      </c>
      <c r="BM144" s="155" t="s">
        <v>585</v>
      </c>
    </row>
    <row r="145" spans="1:65" s="2" customFormat="1" ht="16.5" customHeight="1" x14ac:dyDescent="0.2">
      <c r="A145" s="26"/>
      <c r="B145" s="143"/>
      <c r="C145" s="144" t="s">
        <v>7</v>
      </c>
      <c r="D145" s="144" t="s">
        <v>132</v>
      </c>
      <c r="E145" s="145" t="s">
        <v>586</v>
      </c>
      <c r="F145" s="146" t="s">
        <v>587</v>
      </c>
      <c r="G145" s="147" t="s">
        <v>338</v>
      </c>
      <c r="H145" s="148">
        <v>22</v>
      </c>
      <c r="I145" s="149"/>
      <c r="J145" s="149"/>
      <c r="K145" s="150"/>
      <c r="L145" s="27"/>
      <c r="M145" s="151" t="s">
        <v>1</v>
      </c>
      <c r="N145" s="152" t="s">
        <v>32</v>
      </c>
      <c r="O145" s="153">
        <v>0</v>
      </c>
      <c r="P145" s="153">
        <f t="shared" si="0"/>
        <v>0</v>
      </c>
      <c r="Q145" s="153">
        <v>0</v>
      </c>
      <c r="R145" s="153">
        <f t="shared" si="1"/>
        <v>0</v>
      </c>
      <c r="S145" s="153">
        <v>0</v>
      </c>
      <c r="T145" s="154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522</v>
      </c>
      <c r="AT145" s="155" t="s">
        <v>132</v>
      </c>
      <c r="AU145" s="155" t="s">
        <v>73</v>
      </c>
      <c r="AY145" s="14" t="s">
        <v>129</v>
      </c>
      <c r="BE145" s="156">
        <f t="shared" si="3"/>
        <v>0</v>
      </c>
      <c r="BF145" s="156">
        <f t="shared" si="4"/>
        <v>0</v>
      </c>
      <c r="BG145" s="156">
        <f t="shared" si="5"/>
        <v>0</v>
      </c>
      <c r="BH145" s="156">
        <f t="shared" si="6"/>
        <v>0</v>
      </c>
      <c r="BI145" s="156">
        <f t="shared" si="7"/>
        <v>0</v>
      </c>
      <c r="BJ145" s="14" t="s">
        <v>79</v>
      </c>
      <c r="BK145" s="156">
        <f t="shared" si="8"/>
        <v>0</v>
      </c>
      <c r="BL145" s="14" t="s">
        <v>522</v>
      </c>
      <c r="BM145" s="155" t="s">
        <v>588</v>
      </c>
    </row>
    <row r="146" spans="1:65" s="2" customFormat="1" ht="16.5" customHeight="1" x14ac:dyDescent="0.2">
      <c r="A146" s="26"/>
      <c r="B146" s="143"/>
      <c r="C146" s="144" t="s">
        <v>211</v>
      </c>
      <c r="D146" s="144" t="s">
        <v>132</v>
      </c>
      <c r="E146" s="145" t="s">
        <v>589</v>
      </c>
      <c r="F146" s="146" t="s">
        <v>590</v>
      </c>
      <c r="G146" s="147" t="s">
        <v>338</v>
      </c>
      <c r="H146" s="148">
        <v>4</v>
      </c>
      <c r="I146" s="149"/>
      <c r="J146" s="149"/>
      <c r="K146" s="150"/>
      <c r="L146" s="27"/>
      <c r="M146" s="151" t="s">
        <v>1</v>
      </c>
      <c r="N146" s="152" t="s">
        <v>32</v>
      </c>
      <c r="O146" s="153">
        <v>0</v>
      </c>
      <c r="P146" s="153">
        <f t="shared" si="0"/>
        <v>0</v>
      </c>
      <c r="Q146" s="153">
        <v>0</v>
      </c>
      <c r="R146" s="153">
        <f t="shared" si="1"/>
        <v>0</v>
      </c>
      <c r="S146" s="153">
        <v>0</v>
      </c>
      <c r="T146" s="154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522</v>
      </c>
      <c r="AT146" s="155" t="s">
        <v>132</v>
      </c>
      <c r="AU146" s="155" t="s">
        <v>73</v>
      </c>
      <c r="AY146" s="14" t="s">
        <v>129</v>
      </c>
      <c r="BE146" s="156">
        <f t="shared" si="3"/>
        <v>0</v>
      </c>
      <c r="BF146" s="156">
        <f t="shared" si="4"/>
        <v>0</v>
      </c>
      <c r="BG146" s="156">
        <f t="shared" si="5"/>
        <v>0</v>
      </c>
      <c r="BH146" s="156">
        <f t="shared" si="6"/>
        <v>0</v>
      </c>
      <c r="BI146" s="156">
        <f t="shared" si="7"/>
        <v>0</v>
      </c>
      <c r="BJ146" s="14" t="s">
        <v>79</v>
      </c>
      <c r="BK146" s="156">
        <f t="shared" si="8"/>
        <v>0</v>
      </c>
      <c r="BL146" s="14" t="s">
        <v>522</v>
      </c>
      <c r="BM146" s="155" t="s">
        <v>591</v>
      </c>
    </row>
    <row r="147" spans="1:65" s="2" customFormat="1" ht="16.5" customHeight="1" x14ac:dyDescent="0.2">
      <c r="A147" s="26"/>
      <c r="B147" s="143"/>
      <c r="C147" s="144" t="s">
        <v>219</v>
      </c>
      <c r="D147" s="144" t="s">
        <v>132</v>
      </c>
      <c r="E147" s="145" t="s">
        <v>592</v>
      </c>
      <c r="F147" s="146" t="s">
        <v>593</v>
      </c>
      <c r="G147" s="147" t="s">
        <v>171</v>
      </c>
      <c r="H147" s="148">
        <v>4</v>
      </c>
      <c r="I147" s="149"/>
      <c r="J147" s="149"/>
      <c r="K147" s="150"/>
      <c r="L147" s="27"/>
      <c r="M147" s="151" t="s">
        <v>1</v>
      </c>
      <c r="N147" s="152" t="s">
        <v>32</v>
      </c>
      <c r="O147" s="153">
        <v>0</v>
      </c>
      <c r="P147" s="153">
        <f t="shared" si="0"/>
        <v>0</v>
      </c>
      <c r="Q147" s="153">
        <v>0</v>
      </c>
      <c r="R147" s="153">
        <f t="shared" si="1"/>
        <v>0</v>
      </c>
      <c r="S147" s="153">
        <v>0</v>
      </c>
      <c r="T147" s="154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522</v>
      </c>
      <c r="AT147" s="155" t="s">
        <v>132</v>
      </c>
      <c r="AU147" s="155" t="s">
        <v>73</v>
      </c>
      <c r="AY147" s="14" t="s">
        <v>129</v>
      </c>
      <c r="BE147" s="156">
        <f t="shared" si="3"/>
        <v>0</v>
      </c>
      <c r="BF147" s="156">
        <f t="shared" si="4"/>
        <v>0</v>
      </c>
      <c r="BG147" s="156">
        <f t="shared" si="5"/>
        <v>0</v>
      </c>
      <c r="BH147" s="156">
        <f t="shared" si="6"/>
        <v>0</v>
      </c>
      <c r="BI147" s="156">
        <f t="shared" si="7"/>
        <v>0</v>
      </c>
      <c r="BJ147" s="14" t="s">
        <v>79</v>
      </c>
      <c r="BK147" s="156">
        <f t="shared" si="8"/>
        <v>0</v>
      </c>
      <c r="BL147" s="14" t="s">
        <v>522</v>
      </c>
      <c r="BM147" s="155" t="s">
        <v>594</v>
      </c>
    </row>
    <row r="148" spans="1:65" s="2" customFormat="1" ht="16.5" customHeight="1" x14ac:dyDescent="0.2">
      <c r="A148" s="26"/>
      <c r="B148" s="143"/>
      <c r="C148" s="144" t="s">
        <v>236</v>
      </c>
      <c r="D148" s="144" t="s">
        <v>132</v>
      </c>
      <c r="E148" s="145" t="s">
        <v>595</v>
      </c>
      <c r="F148" s="146" t="s">
        <v>596</v>
      </c>
      <c r="G148" s="147" t="s">
        <v>232</v>
      </c>
      <c r="H148" s="148">
        <v>6</v>
      </c>
      <c r="I148" s="149"/>
      <c r="J148" s="149"/>
      <c r="K148" s="150"/>
      <c r="L148" s="27"/>
      <c r="M148" s="151" t="s">
        <v>1</v>
      </c>
      <c r="N148" s="152" t="s">
        <v>32</v>
      </c>
      <c r="O148" s="153">
        <v>0</v>
      </c>
      <c r="P148" s="153">
        <f t="shared" si="0"/>
        <v>0</v>
      </c>
      <c r="Q148" s="153">
        <v>0</v>
      </c>
      <c r="R148" s="153">
        <f t="shared" si="1"/>
        <v>0</v>
      </c>
      <c r="S148" s="153">
        <v>0</v>
      </c>
      <c r="T148" s="154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522</v>
      </c>
      <c r="AT148" s="155" t="s">
        <v>132</v>
      </c>
      <c r="AU148" s="155" t="s">
        <v>73</v>
      </c>
      <c r="AY148" s="14" t="s">
        <v>129</v>
      </c>
      <c r="BE148" s="156">
        <f t="shared" si="3"/>
        <v>0</v>
      </c>
      <c r="BF148" s="156">
        <f t="shared" si="4"/>
        <v>0</v>
      </c>
      <c r="BG148" s="156">
        <f t="shared" si="5"/>
        <v>0</v>
      </c>
      <c r="BH148" s="156">
        <f t="shared" si="6"/>
        <v>0</v>
      </c>
      <c r="BI148" s="156">
        <f t="shared" si="7"/>
        <v>0</v>
      </c>
      <c r="BJ148" s="14" t="s">
        <v>79</v>
      </c>
      <c r="BK148" s="156">
        <f t="shared" si="8"/>
        <v>0</v>
      </c>
      <c r="BL148" s="14" t="s">
        <v>522</v>
      </c>
      <c r="BM148" s="155" t="s">
        <v>597</v>
      </c>
    </row>
    <row r="149" spans="1:65" s="2" customFormat="1" ht="16.5" customHeight="1" x14ac:dyDescent="0.2">
      <c r="A149" s="26"/>
      <c r="B149" s="143"/>
      <c r="C149" s="144" t="s">
        <v>242</v>
      </c>
      <c r="D149" s="144" t="s">
        <v>132</v>
      </c>
      <c r="E149" s="145" t="s">
        <v>598</v>
      </c>
      <c r="F149" s="146" t="s">
        <v>599</v>
      </c>
      <c r="G149" s="147" t="s">
        <v>232</v>
      </c>
      <c r="H149" s="148">
        <v>3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0</v>
      </c>
      <c r="P149" s="153">
        <f t="shared" si="0"/>
        <v>0</v>
      </c>
      <c r="Q149" s="153">
        <v>0</v>
      </c>
      <c r="R149" s="153">
        <f t="shared" si="1"/>
        <v>0</v>
      </c>
      <c r="S149" s="153">
        <v>0</v>
      </c>
      <c r="T149" s="154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522</v>
      </c>
      <c r="AT149" s="155" t="s">
        <v>132</v>
      </c>
      <c r="AU149" s="155" t="s">
        <v>73</v>
      </c>
      <c r="AY149" s="14" t="s">
        <v>129</v>
      </c>
      <c r="BE149" s="156">
        <f t="shared" si="3"/>
        <v>0</v>
      </c>
      <c r="BF149" s="156">
        <f t="shared" si="4"/>
        <v>0</v>
      </c>
      <c r="BG149" s="156">
        <f t="shared" si="5"/>
        <v>0</v>
      </c>
      <c r="BH149" s="156">
        <f t="shared" si="6"/>
        <v>0</v>
      </c>
      <c r="BI149" s="156">
        <f t="shared" si="7"/>
        <v>0</v>
      </c>
      <c r="BJ149" s="14" t="s">
        <v>79</v>
      </c>
      <c r="BK149" s="156">
        <f t="shared" si="8"/>
        <v>0</v>
      </c>
      <c r="BL149" s="14" t="s">
        <v>522</v>
      </c>
      <c r="BM149" s="155" t="s">
        <v>600</v>
      </c>
    </row>
    <row r="150" spans="1:65" s="2" customFormat="1" ht="16.5" customHeight="1" x14ac:dyDescent="0.2">
      <c r="A150" s="26"/>
      <c r="B150" s="143"/>
      <c r="C150" s="144" t="s">
        <v>246</v>
      </c>
      <c r="D150" s="144" t="s">
        <v>132</v>
      </c>
      <c r="E150" s="145" t="s">
        <v>601</v>
      </c>
      <c r="F150" s="146" t="s">
        <v>602</v>
      </c>
      <c r="G150" s="147" t="s">
        <v>232</v>
      </c>
      <c r="H150" s="148">
        <v>6</v>
      </c>
      <c r="I150" s="149"/>
      <c r="J150" s="149"/>
      <c r="K150" s="150"/>
      <c r="L150" s="27"/>
      <c r="M150" s="151" t="s">
        <v>1</v>
      </c>
      <c r="N150" s="152" t="s">
        <v>32</v>
      </c>
      <c r="O150" s="153">
        <v>0</v>
      </c>
      <c r="P150" s="153">
        <f t="shared" si="0"/>
        <v>0</v>
      </c>
      <c r="Q150" s="153">
        <v>0</v>
      </c>
      <c r="R150" s="153">
        <f t="shared" si="1"/>
        <v>0</v>
      </c>
      <c r="S150" s="153">
        <v>0</v>
      </c>
      <c r="T150" s="154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522</v>
      </c>
      <c r="AT150" s="155" t="s">
        <v>132</v>
      </c>
      <c r="AU150" s="155" t="s">
        <v>73</v>
      </c>
      <c r="AY150" s="14" t="s">
        <v>129</v>
      </c>
      <c r="BE150" s="156">
        <f t="shared" si="3"/>
        <v>0</v>
      </c>
      <c r="BF150" s="156">
        <f t="shared" si="4"/>
        <v>0</v>
      </c>
      <c r="BG150" s="156">
        <f t="shared" si="5"/>
        <v>0</v>
      </c>
      <c r="BH150" s="156">
        <f t="shared" si="6"/>
        <v>0</v>
      </c>
      <c r="BI150" s="156">
        <f t="shared" si="7"/>
        <v>0</v>
      </c>
      <c r="BJ150" s="14" t="s">
        <v>79</v>
      </c>
      <c r="BK150" s="156">
        <f t="shared" si="8"/>
        <v>0</v>
      </c>
      <c r="BL150" s="14" t="s">
        <v>522</v>
      </c>
      <c r="BM150" s="155" t="s">
        <v>603</v>
      </c>
    </row>
    <row r="151" spans="1:65" s="12" customFormat="1" ht="25.95" customHeight="1" x14ac:dyDescent="0.25">
      <c r="B151" s="131"/>
      <c r="D151" s="132" t="s">
        <v>65</v>
      </c>
      <c r="E151" s="133" t="s">
        <v>604</v>
      </c>
      <c r="F151" s="133" t="s">
        <v>605</v>
      </c>
      <c r="J151" s="134"/>
      <c r="L151" s="131"/>
      <c r="M151" s="135"/>
      <c r="N151" s="136"/>
      <c r="O151" s="136"/>
      <c r="P151" s="137">
        <f>P152</f>
        <v>0</v>
      </c>
      <c r="Q151" s="136"/>
      <c r="R151" s="137">
        <f>R152</f>
        <v>0</v>
      </c>
      <c r="S151" s="136"/>
      <c r="T151" s="138">
        <f>T152</f>
        <v>0</v>
      </c>
      <c r="AR151" s="132" t="s">
        <v>136</v>
      </c>
      <c r="AT151" s="139" t="s">
        <v>65</v>
      </c>
      <c r="AU151" s="139" t="s">
        <v>66</v>
      </c>
      <c r="AY151" s="132" t="s">
        <v>129</v>
      </c>
      <c r="BK151" s="140">
        <f>BK152</f>
        <v>0</v>
      </c>
    </row>
    <row r="152" spans="1:65" s="2" customFormat="1" ht="16.5" customHeight="1" x14ac:dyDescent="0.2">
      <c r="A152" s="26"/>
      <c r="B152" s="143"/>
      <c r="C152" s="144" t="s">
        <v>250</v>
      </c>
      <c r="D152" s="144" t="s">
        <v>132</v>
      </c>
      <c r="E152" s="145" t="s">
        <v>606</v>
      </c>
      <c r="F152" s="146" t="s">
        <v>607</v>
      </c>
      <c r="G152" s="147" t="s">
        <v>38</v>
      </c>
      <c r="H152" s="148">
        <v>0</v>
      </c>
      <c r="I152" s="149"/>
      <c r="J152" s="149"/>
      <c r="K152" s="150"/>
      <c r="L152" s="27"/>
      <c r="M152" s="167" t="s">
        <v>1</v>
      </c>
      <c r="N152" s="168" t="s">
        <v>32</v>
      </c>
      <c r="O152" s="169">
        <v>0</v>
      </c>
      <c r="P152" s="169">
        <f>O152*H152</f>
        <v>0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608</v>
      </c>
      <c r="AT152" s="155" t="s">
        <v>132</v>
      </c>
      <c r="AU152" s="155" t="s">
        <v>73</v>
      </c>
      <c r="AY152" s="14" t="s">
        <v>129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79</v>
      </c>
      <c r="BK152" s="156">
        <f>ROUND(I152*H152,2)</f>
        <v>0</v>
      </c>
      <c r="BL152" s="14" t="s">
        <v>608</v>
      </c>
      <c r="BM152" s="155" t="s">
        <v>609</v>
      </c>
    </row>
    <row r="153" spans="1:65" s="2" customFormat="1" ht="6.9" customHeight="1" x14ac:dyDescent="0.2">
      <c r="A153" s="26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7"/>
      <c r="M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</sheetData>
  <autoFilter ref="C121:K152"/>
  <mergeCells count="13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Zateplenie obvodovéh...</vt:lpstr>
      <vt:lpstr>02 - Zateplenie strešného...</vt:lpstr>
      <vt:lpstr>03 - Výmena výplní otvoro...</vt:lpstr>
      <vt:lpstr>11 - Zateplenie obvodovéh...</vt:lpstr>
      <vt:lpstr>12 - Zateplenie strešného...</vt:lpstr>
      <vt:lpstr>13 - Výmena výplní otvoro...</vt:lpstr>
      <vt:lpstr>14 - Ochrana pred bleskom</vt:lpstr>
      <vt:lpstr>'01 - Zateplenie obvodovéh...'!Názvy_tlače</vt:lpstr>
      <vt:lpstr>'02 - Zateplenie strešného...'!Názvy_tlače</vt:lpstr>
      <vt:lpstr>'03 - Výmena výplní otvoro...'!Názvy_tlače</vt:lpstr>
      <vt:lpstr>'11 - Zateplenie obvodovéh...'!Názvy_tlače</vt:lpstr>
      <vt:lpstr>'12 - Zateplenie strešného...'!Názvy_tlače</vt:lpstr>
      <vt:lpstr>'13 - Výmena výplní otvoro...'!Názvy_tlače</vt:lpstr>
      <vt:lpstr>'14 - Ochrana pred bleskom'!Názvy_tlače</vt:lpstr>
      <vt:lpstr>'Rekapitulácia stavby'!Názvy_tlače</vt:lpstr>
      <vt:lpstr>'01 - Zateplenie obvodovéh...'!Oblasť_tlače</vt:lpstr>
      <vt:lpstr>'02 - Zateplenie strešného...'!Oblasť_tlače</vt:lpstr>
      <vt:lpstr>'03 - Výmena výplní otvoro...'!Oblasť_tlače</vt:lpstr>
      <vt:lpstr>'11 - Zateplenie obvodovéh...'!Oblasť_tlače</vt:lpstr>
      <vt:lpstr>'12 - Zateplenie strešného...'!Oblasť_tlače</vt:lpstr>
      <vt:lpstr>'13 - Výmena výplní otvoro...'!Oblasť_tlače</vt:lpstr>
      <vt:lpstr>'14 - Ochrana pred bleskom'!Oblasť_tlače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MIKLUS\Ing. Viliam Čech</dc:creator>
  <cp:lastModifiedBy>Veronika Tomášeková</cp:lastModifiedBy>
  <dcterms:created xsi:type="dcterms:W3CDTF">2019-12-17T07:16:05Z</dcterms:created>
  <dcterms:modified xsi:type="dcterms:W3CDTF">2020-12-10T10:00:07Z</dcterms:modified>
</cp:coreProperties>
</file>